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495" windowWidth="24615" windowHeight="14250"/>
  </bookViews>
  <sheets>
    <sheet name="Rekapitulace stavby" sheetId="1" r:id="rId1"/>
    <sheet name=" 1 - SO  01 Rekonstrukce ..." sheetId="2" r:id="rId2"/>
    <sheet name="2 - VON Vedlejší a ostatn..." sheetId="3" r:id="rId3"/>
    <sheet name="Pokyny pro vyplnění" sheetId="4" r:id="rId4"/>
  </sheets>
  <definedNames>
    <definedName name="_xlnm._FilterDatabase" localSheetId="1" hidden="1">' 1 - SO  01 Rekonstrukce ...'!$C$88:$K$305</definedName>
    <definedName name="_xlnm._FilterDatabase" localSheetId="2" hidden="1">'2 - VON Vedlejší a ostatn...'!$C$82:$K$166</definedName>
    <definedName name="_xlnm.Print_Titles" localSheetId="1">' 1 - SO  01 Rekonstrukce ...'!$88:$88</definedName>
    <definedName name="_xlnm.Print_Titles" localSheetId="2">'2 - VON Vedlejší a ostatn...'!$82:$82</definedName>
    <definedName name="_xlnm.Print_Titles" localSheetId="0">'Rekapitulace stavby'!$49:$49</definedName>
    <definedName name="_xlnm.Print_Area" localSheetId="1">' 1 - SO  01 Rekonstrukce ...'!$C$4:$J$36,' 1 - SO  01 Rekonstrukce ...'!$C$42:$J$70,' 1 - SO  01 Rekonstrukce ...'!$C$76:$K$305</definedName>
    <definedName name="_xlnm.Print_Area" localSheetId="2">'2 - VON Vedlejší a ostatn...'!$C$4:$J$36,'2 - VON Vedlejší a ostatn...'!$C$42:$J$64,'2 - VON Vedlejší a ostatn...'!$C$70:$K$166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24519"/>
</workbook>
</file>

<file path=xl/calcChain.xml><?xml version="1.0" encoding="utf-8"?>
<calcChain xmlns="http://schemas.openxmlformats.org/spreadsheetml/2006/main">
  <c r="AY53" i="1"/>
  <c r="AX53"/>
  <c r="BI161" i="3"/>
  <c r="BH161"/>
  <c r="BG161"/>
  <c r="BF161"/>
  <c r="T161"/>
  <c r="R161"/>
  <c r="P161"/>
  <c r="BK161"/>
  <c r="J161"/>
  <c r="BE161" s="1"/>
  <c r="BI155"/>
  <c r="BH155"/>
  <c r="BG155"/>
  <c r="BF155"/>
  <c r="T155"/>
  <c r="R155"/>
  <c r="P155"/>
  <c r="BK155"/>
  <c r="J155"/>
  <c r="BE155" s="1"/>
  <c r="BI151"/>
  <c r="BH151"/>
  <c r="BG151"/>
  <c r="BF151"/>
  <c r="BE151"/>
  <c r="T151"/>
  <c r="R151"/>
  <c r="P151"/>
  <c r="BK151"/>
  <c r="J151"/>
  <c r="BI149"/>
  <c r="BH149"/>
  <c r="BG149"/>
  <c r="BF149"/>
  <c r="BE149"/>
  <c r="T149"/>
  <c r="R149"/>
  <c r="P149"/>
  <c r="BK149"/>
  <c r="J149"/>
  <c r="BI145"/>
  <c r="BH145"/>
  <c r="BG145"/>
  <c r="BF145"/>
  <c r="BE145"/>
  <c r="T145"/>
  <c r="R145"/>
  <c r="P145"/>
  <c r="BK145"/>
  <c r="J145"/>
  <c r="BI142"/>
  <c r="BH142"/>
  <c r="BG142"/>
  <c r="BF142"/>
  <c r="BE142"/>
  <c r="T142"/>
  <c r="R142"/>
  <c r="P142"/>
  <c r="BK142"/>
  <c r="J142"/>
  <c r="BI136"/>
  <c r="BH136"/>
  <c r="BG136"/>
  <c r="BF136"/>
  <c r="BE136"/>
  <c r="T136"/>
  <c r="R136"/>
  <c r="P136"/>
  <c r="BK136"/>
  <c r="J136"/>
  <c r="BI131"/>
  <c r="BH131"/>
  <c r="BG131"/>
  <c r="BF131"/>
  <c r="BE131"/>
  <c r="T131"/>
  <c r="T130" s="1"/>
  <c r="R131"/>
  <c r="R130" s="1"/>
  <c r="P131"/>
  <c r="P130" s="1"/>
  <c r="BK131"/>
  <c r="BK130" s="1"/>
  <c r="J130" s="1"/>
  <c r="J63" s="1"/>
  <c r="J131"/>
  <c r="BI127"/>
  <c r="BH127"/>
  <c r="BG127"/>
  <c r="BF127"/>
  <c r="T127"/>
  <c r="R127"/>
  <c r="P127"/>
  <c r="BK127"/>
  <c r="J127"/>
  <c r="BE127" s="1"/>
  <c r="BI124"/>
  <c r="BH124"/>
  <c r="BG124"/>
  <c r="BF124"/>
  <c r="T124"/>
  <c r="T123" s="1"/>
  <c r="R124"/>
  <c r="R123" s="1"/>
  <c r="P124"/>
  <c r="P123" s="1"/>
  <c r="BK124"/>
  <c r="BK123" s="1"/>
  <c r="J123" s="1"/>
  <c r="J62" s="1"/>
  <c r="J124"/>
  <c r="BE124" s="1"/>
  <c r="BI120"/>
  <c r="BH120"/>
  <c r="BG120"/>
  <c r="BF120"/>
  <c r="BE120"/>
  <c r="T120"/>
  <c r="R120"/>
  <c r="P120"/>
  <c r="BK120"/>
  <c r="J120"/>
  <c r="BI116"/>
  <c r="BH116"/>
  <c r="BG116"/>
  <c r="BF116"/>
  <c r="BE116"/>
  <c r="T116"/>
  <c r="R116"/>
  <c r="P116"/>
  <c r="BK116"/>
  <c r="J116"/>
  <c r="BI112"/>
  <c r="BH112"/>
  <c r="BG112"/>
  <c r="BF112"/>
  <c r="BE112"/>
  <c r="T112"/>
  <c r="T111" s="1"/>
  <c r="R112"/>
  <c r="R111" s="1"/>
  <c r="P112"/>
  <c r="P111" s="1"/>
  <c r="BK112"/>
  <c r="BK111" s="1"/>
  <c r="J111" s="1"/>
  <c r="J61" s="1"/>
  <c r="J112"/>
  <c r="BI105"/>
  <c r="BH105"/>
  <c r="BG105"/>
  <c r="BF105"/>
  <c r="T105"/>
  <c r="R105"/>
  <c r="P105"/>
  <c r="BK105"/>
  <c r="J105"/>
  <c r="BE105" s="1"/>
  <c r="BI90"/>
  <c r="BH90"/>
  <c r="BG90"/>
  <c r="BF90"/>
  <c r="T90"/>
  <c r="T89" s="1"/>
  <c r="T88" s="1"/>
  <c r="R90"/>
  <c r="R89" s="1"/>
  <c r="R88" s="1"/>
  <c r="P90"/>
  <c r="P89" s="1"/>
  <c r="BK90"/>
  <c r="BK89" s="1"/>
  <c r="J90"/>
  <c r="BE90" s="1"/>
  <c r="BI86"/>
  <c r="F34" s="1"/>
  <c r="BD53" i="1" s="1"/>
  <c r="BH86" i="3"/>
  <c r="F33" s="1"/>
  <c r="BC53" i="1" s="1"/>
  <c r="BG86" i="3"/>
  <c r="F32" s="1"/>
  <c r="BB53" i="1" s="1"/>
  <c r="BF86" i="3"/>
  <c r="F31" s="1"/>
  <c r="BA53" i="1" s="1"/>
  <c r="T86" i="3"/>
  <c r="T85" s="1"/>
  <c r="T84" s="1"/>
  <c r="T83" s="1"/>
  <c r="R86"/>
  <c r="R85" s="1"/>
  <c r="R84" s="1"/>
  <c r="P86"/>
  <c r="P85" s="1"/>
  <c r="P84" s="1"/>
  <c r="BK86"/>
  <c r="BK85" s="1"/>
  <c r="J86"/>
  <c r="BE86" s="1"/>
  <c r="J79"/>
  <c r="F79"/>
  <c r="F77"/>
  <c r="E75"/>
  <c r="J51"/>
  <c r="F51"/>
  <c r="F49"/>
  <c r="E47"/>
  <c r="E45"/>
  <c r="J18"/>
  <c r="E18"/>
  <c r="F80" s="1"/>
  <c r="J17"/>
  <c r="J12"/>
  <c r="J77" s="1"/>
  <c r="E7"/>
  <c r="E73" s="1"/>
  <c r="AY52" i="1"/>
  <c r="AX52"/>
  <c r="BI304" i="2"/>
  <c r="BH304"/>
  <c r="BG304"/>
  <c r="BF304"/>
  <c r="BE304"/>
  <c r="T304"/>
  <c r="R304"/>
  <c r="P304"/>
  <c r="BK304"/>
  <c r="J304"/>
  <c r="BI299"/>
  <c r="BH299"/>
  <c r="BG299"/>
  <c r="BF299"/>
  <c r="BE299"/>
  <c r="T299"/>
  <c r="T298" s="1"/>
  <c r="R299"/>
  <c r="R298" s="1"/>
  <c r="P299"/>
  <c r="P298" s="1"/>
  <c r="BK299"/>
  <c r="BK298" s="1"/>
  <c r="J298" s="1"/>
  <c r="J69" s="1"/>
  <c r="J299"/>
  <c r="BI297"/>
  <c r="BH297"/>
  <c r="BG297"/>
  <c r="BF297"/>
  <c r="T297"/>
  <c r="R297"/>
  <c r="P297"/>
  <c r="BK297"/>
  <c r="J297"/>
  <c r="BE297" s="1"/>
  <c r="BI294"/>
  <c r="BH294"/>
  <c r="BG294"/>
  <c r="BF294"/>
  <c r="T294"/>
  <c r="R294"/>
  <c r="P294"/>
  <c r="BK294"/>
  <c r="J294"/>
  <c r="BE294" s="1"/>
  <c r="BI292"/>
  <c r="BH292"/>
  <c r="BG292"/>
  <c r="BF292"/>
  <c r="T292"/>
  <c r="R292"/>
  <c r="P292"/>
  <c r="BK292"/>
  <c r="J292"/>
  <c r="BE292" s="1"/>
  <c r="BI290"/>
  <c r="BH290"/>
  <c r="BG290"/>
  <c r="BF290"/>
  <c r="T290"/>
  <c r="R290"/>
  <c r="P290"/>
  <c r="BK290"/>
  <c r="J290"/>
  <c r="BE290" s="1"/>
  <c r="BI285"/>
  <c r="BH285"/>
  <c r="BG285"/>
  <c r="BF285"/>
  <c r="T285"/>
  <c r="T284" s="1"/>
  <c r="R285"/>
  <c r="R284" s="1"/>
  <c r="P285"/>
  <c r="P284" s="1"/>
  <c r="BK285"/>
  <c r="BK284" s="1"/>
  <c r="J284" s="1"/>
  <c r="J68" s="1"/>
  <c r="J285"/>
  <c r="BE285" s="1"/>
  <c r="BI282"/>
  <c r="BH282"/>
  <c r="BG282"/>
  <c r="BF282"/>
  <c r="BE282"/>
  <c r="T282"/>
  <c r="T281" s="1"/>
  <c r="T280" s="1"/>
  <c r="R282"/>
  <c r="R281" s="1"/>
  <c r="R280" s="1"/>
  <c r="P282"/>
  <c r="P281" s="1"/>
  <c r="BK282"/>
  <c r="BK281" s="1"/>
  <c r="J282"/>
  <c r="BI279"/>
  <c r="BH279"/>
  <c r="BG279"/>
  <c r="BF279"/>
  <c r="BE279"/>
  <c r="T279"/>
  <c r="T278" s="1"/>
  <c r="R279"/>
  <c r="R278" s="1"/>
  <c r="P279"/>
  <c r="P278" s="1"/>
  <c r="BK279"/>
  <c r="BK278" s="1"/>
  <c r="J278" s="1"/>
  <c r="J65" s="1"/>
  <c r="J279"/>
  <c r="BI273"/>
  <c r="BH273"/>
  <c r="BG273"/>
  <c r="BF273"/>
  <c r="T273"/>
  <c r="T272" s="1"/>
  <c r="R273"/>
  <c r="R272" s="1"/>
  <c r="P273"/>
  <c r="P272" s="1"/>
  <c r="BK273"/>
  <c r="BK272" s="1"/>
  <c r="J272" s="1"/>
  <c r="J64" s="1"/>
  <c r="J273"/>
  <c r="BE273" s="1"/>
  <c r="BI270"/>
  <c r="BH270"/>
  <c r="BG270"/>
  <c r="BF270"/>
  <c r="BE270"/>
  <c r="T270"/>
  <c r="R270"/>
  <c r="P270"/>
  <c r="BK270"/>
  <c r="J270"/>
  <c r="BI268"/>
  <c r="BH268"/>
  <c r="BG268"/>
  <c r="BF268"/>
  <c r="BE268"/>
  <c r="T268"/>
  <c r="R268"/>
  <c r="P268"/>
  <c r="BK268"/>
  <c r="J268"/>
  <c r="BI266"/>
  <c r="BH266"/>
  <c r="BG266"/>
  <c r="BF266"/>
  <c r="BE266"/>
  <c r="T266"/>
  <c r="R266"/>
  <c r="P266"/>
  <c r="BK266"/>
  <c r="J266"/>
  <c r="BI264"/>
  <c r="BH264"/>
  <c r="BG264"/>
  <c r="BF264"/>
  <c r="BE264"/>
  <c r="T264"/>
  <c r="R264"/>
  <c r="P264"/>
  <c r="BK264"/>
  <c r="J264"/>
  <c r="BI262"/>
  <c r="BH262"/>
  <c r="BG262"/>
  <c r="BF262"/>
  <c r="BE262"/>
  <c r="T262"/>
  <c r="R262"/>
  <c r="P262"/>
  <c r="BK262"/>
  <c r="J262"/>
  <c r="BI260"/>
  <c r="BH260"/>
  <c r="BG260"/>
  <c r="BF260"/>
  <c r="BE260"/>
  <c r="T260"/>
  <c r="T259" s="1"/>
  <c r="R260"/>
  <c r="R259" s="1"/>
  <c r="P260"/>
  <c r="P259" s="1"/>
  <c r="BK260"/>
  <c r="BK259" s="1"/>
  <c r="J259" s="1"/>
  <c r="J63" s="1"/>
  <c r="J260"/>
  <c r="BI258"/>
  <c r="BH258"/>
  <c r="BG258"/>
  <c r="BF258"/>
  <c r="T258"/>
  <c r="R258"/>
  <c r="P258"/>
  <c r="BK258"/>
  <c r="J258"/>
  <c r="BE258" s="1"/>
  <c r="BI257"/>
  <c r="BH257"/>
  <c r="BG257"/>
  <c r="BF257"/>
  <c r="T257"/>
  <c r="R257"/>
  <c r="P257"/>
  <c r="BK257"/>
  <c r="J257"/>
  <c r="BE257" s="1"/>
  <c r="BI256"/>
  <c r="BH256"/>
  <c r="BG256"/>
  <c r="BF256"/>
  <c r="T256"/>
  <c r="R256"/>
  <c r="P256"/>
  <c r="BK256"/>
  <c r="J256"/>
  <c r="BE256" s="1"/>
  <c r="BI255"/>
  <c r="BH255"/>
  <c r="BG255"/>
  <c r="BF255"/>
  <c r="T255"/>
  <c r="R255"/>
  <c r="P255"/>
  <c r="BK255"/>
  <c r="J255"/>
  <c r="BE255" s="1"/>
  <c r="BI252"/>
  <c r="BH252"/>
  <c r="BG252"/>
  <c r="BF252"/>
  <c r="T252"/>
  <c r="R252"/>
  <c r="P252"/>
  <c r="BK252"/>
  <c r="J252"/>
  <c r="BE252" s="1"/>
  <c r="BI250"/>
  <c r="BH250"/>
  <c r="BG250"/>
  <c r="BF250"/>
  <c r="T250"/>
  <c r="R250"/>
  <c r="P250"/>
  <c r="BK250"/>
  <c r="J250"/>
  <c r="BE250" s="1"/>
  <c r="BI249"/>
  <c r="BH249"/>
  <c r="BG249"/>
  <c r="BF249"/>
  <c r="T249"/>
  <c r="R249"/>
  <c r="P249"/>
  <c r="BK249"/>
  <c r="J249"/>
  <c r="BE249" s="1"/>
  <c r="BI247"/>
  <c r="BH247"/>
  <c r="BG247"/>
  <c r="BF247"/>
  <c r="T247"/>
  <c r="R247"/>
  <c r="P247"/>
  <c r="BK247"/>
  <c r="J247"/>
  <c r="BE247" s="1"/>
  <c r="BI245"/>
  <c r="BH245"/>
  <c r="BG245"/>
  <c r="BF245"/>
  <c r="T245"/>
  <c r="R245"/>
  <c r="P245"/>
  <c r="BK245"/>
  <c r="J245"/>
  <c r="BE245" s="1"/>
  <c r="BI243"/>
  <c r="BH243"/>
  <c r="BG243"/>
  <c r="BF243"/>
  <c r="T243"/>
  <c r="R243"/>
  <c r="P243"/>
  <c r="BK243"/>
  <c r="J243"/>
  <c r="BE243" s="1"/>
  <c r="BI241"/>
  <c r="BH241"/>
  <c r="BG241"/>
  <c r="BF241"/>
  <c r="T241"/>
  <c r="R241"/>
  <c r="P241"/>
  <c r="BK241"/>
  <c r="J241"/>
  <c r="BE241" s="1"/>
  <c r="BI240"/>
  <c r="BH240"/>
  <c r="BG240"/>
  <c r="BF240"/>
  <c r="T240"/>
  <c r="R240"/>
  <c r="P240"/>
  <c r="BK240"/>
  <c r="J240"/>
  <c r="BE240" s="1"/>
  <c r="BI238"/>
  <c r="BH238"/>
  <c r="BG238"/>
  <c r="BF238"/>
  <c r="T238"/>
  <c r="R238"/>
  <c r="P238"/>
  <c r="BK238"/>
  <c r="J238"/>
  <c r="BE238" s="1"/>
  <c r="BI237"/>
  <c r="BH237"/>
  <c r="BG237"/>
  <c r="BF237"/>
  <c r="T237"/>
  <c r="R237"/>
  <c r="P237"/>
  <c r="BK237"/>
  <c r="J237"/>
  <c r="BE237" s="1"/>
  <c r="BI235"/>
  <c r="BH235"/>
  <c r="BG235"/>
  <c r="BF235"/>
  <c r="T235"/>
  <c r="R235"/>
  <c r="P235"/>
  <c r="BK235"/>
  <c r="J235"/>
  <c r="BE235" s="1"/>
  <c r="BI234"/>
  <c r="BH234"/>
  <c r="BG234"/>
  <c r="BF234"/>
  <c r="T234"/>
  <c r="R234"/>
  <c r="P234"/>
  <c r="BK234"/>
  <c r="J234"/>
  <c r="BE234" s="1"/>
  <c r="BI232"/>
  <c r="BH232"/>
  <c r="BG232"/>
  <c r="BF232"/>
  <c r="T232"/>
  <c r="T231" s="1"/>
  <c r="R232"/>
  <c r="R231" s="1"/>
  <c r="P232"/>
  <c r="P231" s="1"/>
  <c r="BK232"/>
  <c r="BK231" s="1"/>
  <c r="J231" s="1"/>
  <c r="J62" s="1"/>
  <c r="J232"/>
  <c r="BE232" s="1"/>
  <c r="BI228"/>
  <c r="BH228"/>
  <c r="BG228"/>
  <c r="BF228"/>
  <c r="BE228"/>
  <c r="T228"/>
  <c r="R228"/>
  <c r="P228"/>
  <c r="BK228"/>
  <c r="J228"/>
  <c r="BI226"/>
  <c r="BH226"/>
  <c r="BG226"/>
  <c r="BF226"/>
  <c r="BE226"/>
  <c r="T226"/>
  <c r="R226"/>
  <c r="P226"/>
  <c r="BK226"/>
  <c r="J226"/>
  <c r="BI224"/>
  <c r="BH224"/>
  <c r="BG224"/>
  <c r="BF224"/>
  <c r="BE224"/>
  <c r="T224"/>
  <c r="R224"/>
  <c r="P224"/>
  <c r="BK224"/>
  <c r="J224"/>
  <c r="BI219"/>
  <c r="BH219"/>
  <c r="BG219"/>
  <c r="BF219"/>
  <c r="BE219"/>
  <c r="T219"/>
  <c r="R219"/>
  <c r="P219"/>
  <c r="BK219"/>
  <c r="J219"/>
  <c r="BI217"/>
  <c r="BH217"/>
  <c r="BG217"/>
  <c r="BF217"/>
  <c r="BE217"/>
  <c r="T217"/>
  <c r="R217"/>
  <c r="P217"/>
  <c r="BK217"/>
  <c r="J217"/>
  <c r="BI212"/>
  <c r="BH212"/>
  <c r="BG212"/>
  <c r="BF212"/>
  <c r="BE212"/>
  <c r="T212"/>
  <c r="R212"/>
  <c r="P212"/>
  <c r="BK212"/>
  <c r="J212"/>
  <c r="BI206"/>
  <c r="BH206"/>
  <c r="BG206"/>
  <c r="BF206"/>
  <c r="BE206"/>
  <c r="T206"/>
  <c r="R206"/>
  <c r="P206"/>
  <c r="BK206"/>
  <c r="J206"/>
  <c r="BI204"/>
  <c r="BH204"/>
  <c r="BG204"/>
  <c r="BF204"/>
  <c r="BE204"/>
  <c r="T204"/>
  <c r="R204"/>
  <c r="P204"/>
  <c r="BK204"/>
  <c r="J204"/>
  <c r="BI202"/>
  <c r="BH202"/>
  <c r="BG202"/>
  <c r="BF202"/>
  <c r="BE202"/>
  <c r="T202"/>
  <c r="R202"/>
  <c r="P202"/>
  <c r="BK202"/>
  <c r="J202"/>
  <c r="BI200"/>
  <c r="BH200"/>
  <c r="BG200"/>
  <c r="BF200"/>
  <c r="BE200"/>
  <c r="T200"/>
  <c r="T199" s="1"/>
  <c r="R200"/>
  <c r="R199" s="1"/>
  <c r="P200"/>
  <c r="P199" s="1"/>
  <c r="BK200"/>
  <c r="BK199" s="1"/>
  <c r="J199" s="1"/>
  <c r="J61" s="1"/>
  <c r="J200"/>
  <c r="BI197"/>
  <c r="BH197"/>
  <c r="BG197"/>
  <c r="BF197"/>
  <c r="T197"/>
  <c r="R197"/>
  <c r="P197"/>
  <c r="BK197"/>
  <c r="J197"/>
  <c r="BE197" s="1"/>
  <c r="BI195"/>
  <c r="BH195"/>
  <c r="BG195"/>
  <c r="BF195"/>
  <c r="T195"/>
  <c r="R195"/>
  <c r="P195"/>
  <c r="BK195"/>
  <c r="J195"/>
  <c r="BE195" s="1"/>
  <c r="BI193"/>
  <c r="BH193"/>
  <c r="BG193"/>
  <c r="BF193"/>
  <c r="T193"/>
  <c r="R193"/>
  <c r="P193"/>
  <c r="BK193"/>
  <c r="J193"/>
  <c r="BE193" s="1"/>
  <c r="BI191"/>
  <c r="BH191"/>
  <c r="BG191"/>
  <c r="BF191"/>
  <c r="T191"/>
  <c r="R191"/>
  <c r="P191"/>
  <c r="BK191"/>
  <c r="J191"/>
  <c r="BE191" s="1"/>
  <c r="BI189"/>
  <c r="BH189"/>
  <c r="BG189"/>
  <c r="BF189"/>
  <c r="T189"/>
  <c r="R189"/>
  <c r="P189"/>
  <c r="BK189"/>
  <c r="J189"/>
  <c r="BE189" s="1"/>
  <c r="BI187"/>
  <c r="BH187"/>
  <c r="BG187"/>
  <c r="BF187"/>
  <c r="T187"/>
  <c r="R187"/>
  <c r="P187"/>
  <c r="BK187"/>
  <c r="J187"/>
  <c r="BE187" s="1"/>
  <c r="BI185"/>
  <c r="BH185"/>
  <c r="BG185"/>
  <c r="BF185"/>
  <c r="T185"/>
  <c r="R185"/>
  <c r="P185"/>
  <c r="BK185"/>
  <c r="J185"/>
  <c r="BE185" s="1"/>
  <c r="BI183"/>
  <c r="BH183"/>
  <c r="BG183"/>
  <c r="BF183"/>
  <c r="T183"/>
  <c r="R183"/>
  <c r="P183"/>
  <c r="BK183"/>
  <c r="J183"/>
  <c r="BE183" s="1"/>
  <c r="BI179"/>
  <c r="BH179"/>
  <c r="BG179"/>
  <c r="BF179"/>
  <c r="T179"/>
  <c r="R179"/>
  <c r="P179"/>
  <c r="BK179"/>
  <c r="J179"/>
  <c r="BE179" s="1"/>
  <c r="BI174"/>
  <c r="BH174"/>
  <c r="BG174"/>
  <c r="BF174"/>
  <c r="T174"/>
  <c r="R174"/>
  <c r="P174"/>
  <c r="BK174"/>
  <c r="J174"/>
  <c r="BE174" s="1"/>
  <c r="BI172"/>
  <c r="BH172"/>
  <c r="BG172"/>
  <c r="BF172"/>
  <c r="T172"/>
  <c r="R172"/>
  <c r="P172"/>
  <c r="BK172"/>
  <c r="J172"/>
  <c r="BE172" s="1"/>
  <c r="BI170"/>
  <c r="BH170"/>
  <c r="BG170"/>
  <c r="BF170"/>
  <c r="T170"/>
  <c r="R170"/>
  <c r="P170"/>
  <c r="BK170"/>
  <c r="J170"/>
  <c r="BE170" s="1"/>
  <c r="BI168"/>
  <c r="BH168"/>
  <c r="BG168"/>
  <c r="BF168"/>
  <c r="T168"/>
  <c r="R168"/>
  <c r="P168"/>
  <c r="BK168"/>
  <c r="J168"/>
  <c r="BE168" s="1"/>
  <c r="BI166"/>
  <c r="BH166"/>
  <c r="BG166"/>
  <c r="BF166"/>
  <c r="T166"/>
  <c r="T165" s="1"/>
  <c r="R166"/>
  <c r="R165" s="1"/>
  <c r="P166"/>
  <c r="P165" s="1"/>
  <c r="BK166"/>
  <c r="BK165" s="1"/>
  <c r="J165" s="1"/>
  <c r="J60" s="1"/>
  <c r="J166"/>
  <c r="BE166" s="1"/>
  <c r="BI163"/>
  <c r="BH163"/>
  <c r="BG163"/>
  <c r="BF163"/>
  <c r="BE163"/>
  <c r="T163"/>
  <c r="R163"/>
  <c r="P163"/>
  <c r="BK163"/>
  <c r="J163"/>
  <c r="BI161"/>
  <c r="BH161"/>
  <c r="BG161"/>
  <c r="BF161"/>
  <c r="BE161"/>
  <c r="T161"/>
  <c r="R161"/>
  <c r="P161"/>
  <c r="BK161"/>
  <c r="J161"/>
  <c r="BI159"/>
  <c r="BH159"/>
  <c r="BG159"/>
  <c r="BF159"/>
  <c r="BE159"/>
  <c r="T159"/>
  <c r="T158" s="1"/>
  <c r="R159"/>
  <c r="R158" s="1"/>
  <c r="P159"/>
  <c r="P158" s="1"/>
  <c r="BK159"/>
  <c r="BK158" s="1"/>
  <c r="J158" s="1"/>
  <c r="J59" s="1"/>
  <c r="J159"/>
  <c r="BI156"/>
  <c r="BH156"/>
  <c r="BG156"/>
  <c r="BF156"/>
  <c r="T156"/>
  <c r="R156"/>
  <c r="P156"/>
  <c r="BK156"/>
  <c r="J156"/>
  <c r="BE156" s="1"/>
  <c r="BI154"/>
  <c r="BH154"/>
  <c r="BG154"/>
  <c r="BF154"/>
  <c r="T154"/>
  <c r="R154"/>
  <c r="P154"/>
  <c r="BK154"/>
  <c r="J154"/>
  <c r="BE154" s="1"/>
  <c r="BI150"/>
  <c r="BH150"/>
  <c r="BG150"/>
  <c r="BF150"/>
  <c r="T150"/>
  <c r="R150"/>
  <c r="P150"/>
  <c r="BK150"/>
  <c r="J150"/>
  <c r="BE150" s="1"/>
  <c r="BI148"/>
  <c r="BH148"/>
  <c r="BG148"/>
  <c r="BF148"/>
  <c r="T148"/>
  <c r="R148"/>
  <c r="P148"/>
  <c r="BK148"/>
  <c r="J148"/>
  <c r="BE148" s="1"/>
  <c r="BI146"/>
  <c r="BH146"/>
  <c r="BG146"/>
  <c r="BF146"/>
  <c r="T146"/>
  <c r="R146"/>
  <c r="P146"/>
  <c r="BK146"/>
  <c r="J146"/>
  <c r="BE146" s="1"/>
  <c r="BI142"/>
  <c r="BH142"/>
  <c r="BG142"/>
  <c r="BF142"/>
  <c r="T142"/>
  <c r="R142"/>
  <c r="P142"/>
  <c r="BK142"/>
  <c r="J142"/>
  <c r="BE142" s="1"/>
  <c r="BI138"/>
  <c r="BH138"/>
  <c r="BG138"/>
  <c r="BF138"/>
  <c r="T138"/>
  <c r="R138"/>
  <c r="P138"/>
  <c r="BK138"/>
  <c r="J138"/>
  <c r="BE138" s="1"/>
  <c r="BI131"/>
  <c r="BH131"/>
  <c r="BG131"/>
  <c r="BF131"/>
  <c r="T131"/>
  <c r="R131"/>
  <c r="P131"/>
  <c r="BK131"/>
  <c r="J131"/>
  <c r="BE131" s="1"/>
  <c r="BI126"/>
  <c r="BH126"/>
  <c r="BG126"/>
  <c r="BF126"/>
  <c r="T126"/>
  <c r="R126"/>
  <c r="P126"/>
  <c r="BK126"/>
  <c r="J126"/>
  <c r="BE126" s="1"/>
  <c r="BI123"/>
  <c r="BH123"/>
  <c r="BG123"/>
  <c r="BF123"/>
  <c r="T123"/>
  <c r="R123"/>
  <c r="P123"/>
  <c r="BK123"/>
  <c r="J123"/>
  <c r="BE123" s="1"/>
  <c r="BI121"/>
  <c r="BH121"/>
  <c r="BG121"/>
  <c r="BF121"/>
  <c r="T121"/>
  <c r="R121"/>
  <c r="P121"/>
  <c r="BK121"/>
  <c r="J121"/>
  <c r="BE121" s="1"/>
  <c r="BI119"/>
  <c r="BH119"/>
  <c r="BG119"/>
  <c r="BF119"/>
  <c r="T119"/>
  <c r="R119"/>
  <c r="P119"/>
  <c r="BK119"/>
  <c r="J119"/>
  <c r="BE119" s="1"/>
  <c r="BI117"/>
  <c r="BH117"/>
  <c r="BG117"/>
  <c r="BF117"/>
  <c r="T117"/>
  <c r="R117"/>
  <c r="P117"/>
  <c r="BK117"/>
  <c r="J117"/>
  <c r="BE117" s="1"/>
  <c r="BI115"/>
  <c r="BH115"/>
  <c r="BG115"/>
  <c r="BF115"/>
  <c r="T115"/>
  <c r="R115"/>
  <c r="P115"/>
  <c r="BK115"/>
  <c r="J115"/>
  <c r="BE115" s="1"/>
  <c r="BI113"/>
  <c r="BH113"/>
  <c r="BG113"/>
  <c r="BF113"/>
  <c r="T113"/>
  <c r="R113"/>
  <c r="P113"/>
  <c r="BK113"/>
  <c r="J113"/>
  <c r="BE113" s="1"/>
  <c r="BI111"/>
  <c r="BH111"/>
  <c r="BG111"/>
  <c r="BF111"/>
  <c r="T111"/>
  <c r="R111"/>
  <c r="P111"/>
  <c r="BK111"/>
  <c r="J111"/>
  <c r="BE111" s="1"/>
  <c r="BI109"/>
  <c r="BH109"/>
  <c r="BG109"/>
  <c r="BF109"/>
  <c r="T109"/>
  <c r="R109"/>
  <c r="P109"/>
  <c r="BK109"/>
  <c r="J109"/>
  <c r="BE109" s="1"/>
  <c r="BI107"/>
  <c r="BH107"/>
  <c r="BG107"/>
  <c r="BF107"/>
  <c r="T107"/>
  <c r="R107"/>
  <c r="P107"/>
  <c r="BK107"/>
  <c r="J107"/>
  <c r="BE107" s="1"/>
  <c r="BI103"/>
  <c r="BH103"/>
  <c r="BG103"/>
  <c r="BF103"/>
  <c r="T103"/>
  <c r="R103"/>
  <c r="P103"/>
  <c r="BK103"/>
  <c r="J103"/>
  <c r="BE103" s="1"/>
  <c r="BI101"/>
  <c r="BH101"/>
  <c r="BG101"/>
  <c r="BF101"/>
  <c r="T101"/>
  <c r="R101"/>
  <c r="P101"/>
  <c r="BK101"/>
  <c r="J101"/>
  <c r="BE101" s="1"/>
  <c r="BI99"/>
  <c r="BH99"/>
  <c r="BG99"/>
  <c r="BF99"/>
  <c r="T99"/>
  <c r="R99"/>
  <c r="P99"/>
  <c r="BK99"/>
  <c r="J99"/>
  <c r="BE99" s="1"/>
  <c r="BI97"/>
  <c r="BH97"/>
  <c r="BG97"/>
  <c r="BF97"/>
  <c r="T97"/>
  <c r="R97"/>
  <c r="P97"/>
  <c r="BK97"/>
  <c r="J97"/>
  <c r="BE97" s="1"/>
  <c r="BI94"/>
  <c r="BH94"/>
  <c r="BG94"/>
  <c r="BF94"/>
  <c r="T94"/>
  <c r="R94"/>
  <c r="P94"/>
  <c r="BK94"/>
  <c r="J94"/>
  <c r="BE94" s="1"/>
  <c r="BI92"/>
  <c r="F34" s="1"/>
  <c r="BD52" i="1" s="1"/>
  <c r="BD51" s="1"/>
  <c r="W30" s="1"/>
  <c r="BH92" i="2"/>
  <c r="F33" s="1"/>
  <c r="BC52" i="1" s="1"/>
  <c r="BC51" s="1"/>
  <c r="BG92" i="2"/>
  <c r="F32" s="1"/>
  <c r="BB52" i="1" s="1"/>
  <c r="BB51" s="1"/>
  <c r="BF92" i="2"/>
  <c r="F31" s="1"/>
  <c r="BA52" i="1" s="1"/>
  <c r="BA51" s="1"/>
  <c r="T92" i="2"/>
  <c r="T91" s="1"/>
  <c r="T90" s="1"/>
  <c r="T89" s="1"/>
  <c r="R92"/>
  <c r="R91" s="1"/>
  <c r="R90" s="1"/>
  <c r="R89" s="1"/>
  <c r="P92"/>
  <c r="P91" s="1"/>
  <c r="P90" s="1"/>
  <c r="BK92"/>
  <c r="BK91" s="1"/>
  <c r="J92"/>
  <c r="BE92" s="1"/>
  <c r="J85"/>
  <c r="F85"/>
  <c r="J83"/>
  <c r="F83"/>
  <c r="E81"/>
  <c r="F52"/>
  <c r="J51"/>
  <c r="F51"/>
  <c r="F49"/>
  <c r="E47"/>
  <c r="J18"/>
  <c r="E18"/>
  <c r="F86" s="1"/>
  <c r="J17"/>
  <c r="J12"/>
  <c r="J49" s="1"/>
  <c r="E7"/>
  <c r="E45" s="1"/>
  <c r="AS51" i="1"/>
  <c r="L47"/>
  <c r="AM46"/>
  <c r="L46"/>
  <c r="AM44"/>
  <c r="L44"/>
  <c r="L42"/>
  <c r="L41"/>
  <c r="J30" i="2" l="1"/>
  <c r="AV52" i="1" s="1"/>
  <c r="F30" i="2"/>
  <c r="AZ52" i="1" s="1"/>
  <c r="AZ51" s="1"/>
  <c r="BK90" i="2"/>
  <c r="J91"/>
  <c r="J58" s="1"/>
  <c r="W27" i="1"/>
  <c r="AW51"/>
  <c r="AK27" s="1"/>
  <c r="BK280" i="2"/>
  <c r="J280" s="1"/>
  <c r="J66" s="1"/>
  <c r="J281"/>
  <c r="J67" s="1"/>
  <c r="J89" i="3"/>
  <c r="J60" s="1"/>
  <c r="BK88"/>
  <c r="J88" s="1"/>
  <c r="J59" s="1"/>
  <c r="BK84"/>
  <c r="J85"/>
  <c r="J58" s="1"/>
  <c r="F30"/>
  <c r="AZ53" i="1" s="1"/>
  <c r="J30" i="3"/>
  <c r="AV53" i="1" s="1"/>
  <c r="W29"/>
  <c r="AY51"/>
  <c r="W28"/>
  <c r="AX51"/>
  <c r="P280" i="2"/>
  <c r="P89" s="1"/>
  <c r="AU52" i="1" s="1"/>
  <c r="R83" i="3"/>
  <c r="P88"/>
  <c r="P83" s="1"/>
  <c r="AU53" i="1" s="1"/>
  <c r="E79" i="2"/>
  <c r="J31" i="3"/>
  <c r="AW53" i="1" s="1"/>
  <c r="J31" i="2"/>
  <c r="AW52" i="1" s="1"/>
  <c r="J49" i="3"/>
  <c r="F52"/>
  <c r="AU51" i="1" l="1"/>
  <c r="AT52"/>
  <c r="AV51"/>
  <c r="W26"/>
  <c r="J90" i="2"/>
  <c r="J57" s="1"/>
  <c r="BK89"/>
  <c r="J89" s="1"/>
  <c r="BK83" i="3"/>
  <c r="J83" s="1"/>
  <c r="J84"/>
  <c r="J57" s="1"/>
  <c r="AT53" i="1"/>
  <c r="J27" i="2" l="1"/>
  <c r="J56"/>
  <c r="J56" i="3"/>
  <c r="J27"/>
  <c r="AT51" i="1"/>
  <c r="AK26"/>
  <c r="AG52" l="1"/>
  <c r="J36" i="2"/>
  <c r="AG53" i="1"/>
  <c r="AN53" s="1"/>
  <c r="J36" i="3"/>
  <c r="AG51" i="1" l="1"/>
  <c r="AN52"/>
  <c r="AK23" l="1"/>
  <c r="AK32" s="1"/>
  <c r="AN51"/>
</calcChain>
</file>

<file path=xl/sharedStrings.xml><?xml version="1.0" encoding="utf-8"?>
<sst xmlns="http://schemas.openxmlformats.org/spreadsheetml/2006/main" count="4091" uniqueCount="885">
  <si>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</si>
  <si>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</si>
  <si>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</si>
  <si>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</si>
  <si>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</si>
  <si>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</si>
  <si>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</si>
  <si>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{404c45b1-b24d-4d72-bd84-24f856ea9557}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</si>
  <si>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</si>
  <si>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</si>
  <si>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</si>
  <si>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</si>
  <si>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</si>
  <si>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</si>
  <si>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</si>
  <si>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</si>
  <si>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M16/078RZ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</si>
  <si>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</si>
  <si>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</si>
  <si>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Lukavický potok, 10100958, Letohrad, 1,000 - 1,750, rekonstrukce koryta</t>
  </si>
  <si>
    <t>KSO:</t>
  </si>
  <si>
    <t>833 21 29</t>
  </si>
  <si>
    <t>CC-CZ:</t>
  </si>
  <si>
    <t>24208</t>
  </si>
  <si>
    <t>Místo:</t>
  </si>
  <si>
    <t>Letohrad</t>
  </si>
  <si>
    <t>Datum:</t>
  </si>
  <si>
    <t>22.2.2017</t>
  </si>
  <si>
    <t>Zadavatel:</t>
  </si>
  <si>
    <t>IČ:</t>
  </si>
  <si>
    <t/>
  </si>
  <si>
    <t>Povodí Labe,státní podnik,Víta Nejedlého 951, HK 3</t>
  </si>
  <si>
    <t>DIČ:</t>
  </si>
  <si>
    <t>Uchazeč:</t>
  </si>
  <si>
    <t>Vyplň údaj</t>
  </si>
  <si>
    <t>Projektant:</t>
  </si>
  <si>
    <t>Multiaqua, s.r.o.,Veverkova 1343, HK2</t>
  </si>
  <si>
    <t>True</t>
  </si>
  <si>
    <t>Poznámka:</t>
  </si>
  <si>
    <t>Předpokládaná cena projektovaného objektu stavby byla stanovena pomocí položkového rozpočtu z aktuální databáze cenové soustavy od firmy ÚRS Praha, a.s., pomocí programu KROS 4 CÚ 2017 I._x000D_
Neomezený dálkový přístup k Katalogům ÚRS Praha a.s. naleznete na adrese: http:/www.cs-urs.cz.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</si>
  <si>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</si>
  <si>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</si>
  <si>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</si>
  <si>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</si>
  <si>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</si>
  <si>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</si>
  <si>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</si>
  <si>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</si>
  <si>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</si>
  <si>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</si>
  <si>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</si>
  <si>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</si>
  <si>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</si>
  <si>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</si>
  <si>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</si>
  <si>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</si>
  <si>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</si>
  <si>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</si>
  <si>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</si>
  <si>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</si>
  <si>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</si>
  <si>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</si>
  <si>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</si>
  <si>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</si>
  <si>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</si>
  <si>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</si>
  <si>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</si>
  <si>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</si>
  <si>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</si>
  <si>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</si>
  <si>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</si>
  <si>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</si>
  <si>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</si>
  <si>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</si>
  <si>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</si>
  <si>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</si>
  <si>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</si>
  <si>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</si>
  <si>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</si>
  <si>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 xml:space="preserve"> 1</t>
  </si>
  <si>
    <t>SO  01 Rekonstrukce koryta ř. km 1,300 - 1,525</t>
  </si>
  <si>
    <t>STA</t>
  </si>
  <si>
    <t>1</t>
  </si>
  <si>
    <t>{a41825f9-5796-41f5-be66-09a86922a670}</t>
  </si>
  <si>
    <t>2</t>
  </si>
  <si>
    <t>VON Vedlejší a ostatní náklady</t>
  </si>
  <si>
    <t>{a68e139e-556f-456f-98e5-40582a923249}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</si>
  <si>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</si>
  <si>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</si>
  <si>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</si>
  <si>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</si>
  <si>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</si>
  <si>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</si>
  <si>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</si>
  <si>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 1 - SO  01 Rekonstrukce koryta ř. km 1,300 - 1,525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</si>
  <si>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</si>
  <si>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</si>
  <si>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</si>
  <si>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</si>
  <si>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</si>
  <si>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</si>
  <si>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</si>
  <si>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</si>
  <si>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</si>
  <si>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</si>
  <si>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</si>
  <si>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</si>
  <si>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</si>
  <si>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</si>
  <si>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</si>
  <si>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</si>
  <si>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</si>
  <si>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789 - Povrchové úpravy ocelových konstrukcí a technologických zařízení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</si>
  <si>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</si>
  <si>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</si>
  <si>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</si>
  <si>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</si>
  <si>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</si>
  <si>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</si>
  <si>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</si>
  <si>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</si>
  <si>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</si>
  <si>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</si>
  <si>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</si>
  <si>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</si>
  <si>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</si>
  <si>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</si>
  <si>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</si>
  <si>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</si>
  <si>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</si>
  <si>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</si>
  <si>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</si>
  <si>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114203104</t>
  </si>
  <si>
    <t>Rozebrání dlažeb nebo záhozů s naložením na dopravní prostředek záhozů, rovnanin a soustřeďovacích staveb provedených na sucho</t>
  </si>
  <si>
    <t>m3</t>
  </si>
  <si>
    <t>CS ÚRS 2017 01</t>
  </si>
  <si>
    <t>4</t>
  </si>
  <si>
    <t>32017030</t>
  </si>
  <si>
    <t>VV</t>
  </si>
  <si>
    <t>120,0*0,3 "odstranění stávajícího záhozu na PB, dle TZ</t>
  </si>
  <si>
    <t>115000000R</t>
  </si>
  <si>
    <t>Jímkování, převedení vody a čerpání</t>
  </si>
  <si>
    <t>kpl</t>
  </si>
  <si>
    <t>1850410229</t>
  </si>
  <si>
    <t>P</t>
  </si>
  <si>
    <t>Poznámka k položce:
Položka obsahuje jímkování, čerpání vody a převedení vody potrubím nebo žlabem.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</si>
  <si>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</si>
  <si>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</si>
  <si>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m</t>
  </si>
  <si>
    <t>1021691115</t>
  </si>
  <si>
    <t>8,0 "nosník  kabelů</t>
  </si>
  <si>
    <t>5</t>
  </si>
  <si>
    <t>120901113</t>
  </si>
  <si>
    <t>Bourání konstrukcí v odkopávkách a prokopávkách, korytech vodotečí, melioračních kanálech - ručně s přemístěním suti na hromady na vzdálenost do 20 m nebo s naložením na dopravní prostředek ze zdiva kamenného, pro jakýkoliv druh kamene na maltu cementovou</t>
  </si>
  <si>
    <t>-1223901671</t>
  </si>
  <si>
    <t>(2,7+1,9)*0,3*1,2 "u kanalizačních výústí, dle TZ</t>
  </si>
  <si>
    <t>6</t>
  </si>
  <si>
    <t>121101101</t>
  </si>
  <si>
    <t>Sejmutí ornice nebo lesní půdy s vodorovným přemístěním na hromady v místě upotřebení nebo na dočasné či trvalé skládky se složením, na vzdálenost do 50 m</t>
  </si>
  <si>
    <t>333858475</t>
  </si>
  <si>
    <t>241,0*0,1 " pro pohumusování</t>
  </si>
  <si>
    <t>7</t>
  </si>
  <si>
    <t>124203101</t>
  </si>
  <si>
    <t>Vykopávky pro koryta vodotečí s přehozením výkopku na vzdálenost do 3 m nebo s naložením na dopravní prostředek v hornině tř. 3 do 1 000 m3</t>
  </si>
  <si>
    <t>2139251202</t>
  </si>
  <si>
    <t>532,6 "příl.01.4</t>
  </si>
  <si>
    <t>-24,10 "odečet ornice</t>
  </si>
  <si>
    <t>Součet</t>
  </si>
  <si>
    <t>8</t>
  </si>
  <si>
    <t>124203109</t>
  </si>
  <si>
    <t>Vykopávky pro koryta vodotečí s přehozením výkopku na vzdálenost do 3 m nebo s naložením na dopravní prostředek v hornině tř. 3 Příplatek k cenám za lepivost horniny tř. 3</t>
  </si>
  <si>
    <t>1697258069</t>
  </si>
  <si>
    <t>508,50*0,3 "lepivost 30%</t>
  </si>
  <si>
    <t>9</t>
  </si>
  <si>
    <t>132301101</t>
  </si>
  <si>
    <t>Hloubení zapažených i nezapažených rýh šířky do 600 mm s urovnáním dna do předepsaného profilu a spádu v hornině tř. 4 do 100 m3</t>
  </si>
  <si>
    <t>1128992249</t>
  </si>
  <si>
    <t>5,40 " prozajišťovací práh, příl. D.01.5</t>
  </si>
  <si>
    <t>10</t>
  </si>
  <si>
    <t>132301109</t>
  </si>
  <si>
    <t>Hloubení zapažených i nezapažených rýh šířky do 600 mm s urovnáním dna do předepsaného profilu a spádu v hornině tř. 4 Příplatek k cenám za lepivost horniny tř. 4</t>
  </si>
  <si>
    <t>-1176589365</t>
  </si>
  <si>
    <t>5,4*0,3 "lepivost 30%</t>
  </si>
  <si>
    <t>11</t>
  </si>
  <si>
    <t>132301202</t>
  </si>
  <si>
    <t>Hloubení zapažených i nezapažených rýh šířky přes 600 do 2 000 mm s urovnáním dna do předepsaného profilu a spádu v hornině tř. 4 přes 100 do 1 000 m3</t>
  </si>
  <si>
    <t>-2128089702</t>
  </si>
  <si>
    <t>199,30 "příl. D.01.4</t>
  </si>
  <si>
    <t>12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</si>
  <si>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</si>
  <si>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</si>
  <si>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-49819705</t>
  </si>
  <si>
    <t>199,30*0,3 "lepivost 30%</t>
  </si>
  <si>
    <t>13</t>
  </si>
  <si>
    <t>133201101</t>
  </si>
  <si>
    <t>Hloubení zapažených i nezapažených šachet s případným nutným přemístěním výkopku ve výkopišti v hornině tř. 3 do 100 m3</t>
  </si>
  <si>
    <t>-1193630209</t>
  </si>
  <si>
    <t>3*0,3*0,3*0,6 "čerpací šachty</t>
  </si>
  <si>
    <t>14</t>
  </si>
  <si>
    <t>151101201</t>
  </si>
  <si>
    <t>Zřízení pažení stěn výkopu bez rozepření nebo vzepření příložné, hloubky do 4 m</t>
  </si>
  <si>
    <t>m2</t>
  </si>
  <si>
    <t>1783712933</t>
  </si>
  <si>
    <t>80,0*1,64 "příl. D.01.7</t>
  </si>
  <si>
    <t>151101211</t>
  </si>
  <si>
    <t>Odstranění pažení stěn výkopu s uložením pažin na vzdálenost do 3 m od okraje výkopu příložné, hloubky do 4 m</t>
  </si>
  <si>
    <t>677275921</t>
  </si>
  <si>
    <t>131,2 "podle pol. zřízení</t>
  </si>
  <si>
    <t>16</t>
  </si>
  <si>
    <t>162700000R</t>
  </si>
  <si>
    <t>Likvidace přebytečné zeminy podle platné legislativy</t>
  </si>
  <si>
    <t>634481286</t>
  </si>
  <si>
    <t>Poznámka k položce:
Položka obsahuje přemístění, složení a poplatek za uložení zeminy.</t>
  </si>
  <si>
    <t>508,5+5,4+199,30-291,5 "přebytečná zemina</t>
  </si>
  <si>
    <t>18</t>
  </si>
  <si>
    <t>162710000R</t>
  </si>
  <si>
    <t>Vodorovné přemístění materiálu po suchu na obvyklém dopravním prostředku, se složením  z horniny tř. 5 až 7 včetně poplatku za skládku.</t>
  </si>
  <si>
    <t>919697817</t>
  </si>
  <si>
    <t>Poznámka k položce:
Položka obsahuje vodorovné přemístění,složení a poplatek za skládku.</t>
  </si>
  <si>
    <t>36,0 "rozebraný zához</t>
  </si>
  <si>
    <t>1,656 "vybouraná zeď u výústi kanalizace</t>
  </si>
  <si>
    <t>23</t>
  </si>
  <si>
    <t>174101101</t>
  </si>
  <si>
    <t>Zásyp sypaninou z jakékoliv horniny s uložením výkopku ve vrstvách se zhutněním jam, šachet, rýh nebo kolem objektů v těchto vykopávkách</t>
  </si>
  <si>
    <t>-844755879</t>
  </si>
  <si>
    <t>283,3 "příl. D.01.4 včetně sanace nátrží</t>
  </si>
  <si>
    <t>44*0,8 " sanace jam po pařezech</t>
  </si>
  <si>
    <t>-27,0 "odečet obráceného filtru</t>
  </si>
  <si>
    <t>Mezisoučet</t>
  </si>
  <si>
    <t>3</t>
  </si>
  <si>
    <t>0,162 "zasypání čerp. šachet</t>
  </si>
  <si>
    <t>24</t>
  </si>
  <si>
    <t>181151311</t>
  </si>
  <si>
    <t>Plošná úprava terénu v zemině tř. 1 až 4 s urovnáním povrchu bez doplnění ornice souvislé plochy přes 500 m2 při nerovnostech terénu přes 50 do 100 mm v rovině nebo na svahu do 1:5</t>
  </si>
  <si>
    <t>1774608124</t>
  </si>
  <si>
    <t>250,0*4,0 "urovnání přístupové cesty</t>
  </si>
  <si>
    <t>30,0*30,0 "urovnání plochy ZS</t>
  </si>
  <si>
    <t>25</t>
  </si>
  <si>
    <t>181451121</t>
  </si>
  <si>
    <t>Založení trávníku na půdě předem připravené plochy přes 1000 m2 výsevem včetně utažení lučního v rovině nebo na svahu do 1:5</t>
  </si>
  <si>
    <t>-196913461</t>
  </si>
  <si>
    <t>241,20 " příl. D.01.4, podél zdi</t>
  </si>
  <si>
    <t>1000,0 "příjezdová cesta , z pol plošná úprava</t>
  </si>
  <si>
    <t>26</t>
  </si>
  <si>
    <t>M</t>
  </si>
  <si>
    <t>005724800</t>
  </si>
  <si>
    <t>osivo směs jetelotravní</t>
  </si>
  <si>
    <t>kg</t>
  </si>
  <si>
    <t>-755775603</t>
  </si>
  <si>
    <t>1241,2*0,015 'Přepočtené koeficientem množství</t>
  </si>
  <si>
    <t>27</t>
  </si>
  <si>
    <t>181951101</t>
  </si>
  <si>
    <t>Úprava pláně vyrovnáním výškových rozdílů v hornině tř. 1 až 4 bez zhutnění</t>
  </si>
  <si>
    <t>1483615223</t>
  </si>
  <si>
    <t>241,20 "podle pol. osetí, příl. D.01.4</t>
  </si>
  <si>
    <t>28</t>
  </si>
  <si>
    <t>182101101</t>
  </si>
  <si>
    <t>Svahování trvalých svahů do projektovaných profilů s potřebným přemístěním výkopku při svahování v zářezech v hornině tř. 1 až 4</t>
  </si>
  <si>
    <t>-1470456710</t>
  </si>
  <si>
    <t>1142,3 "příl. D.01.4</t>
  </si>
  <si>
    <t>-171,345 "odečet pro pol. svahování v násypech</t>
  </si>
  <si>
    <t>29</t>
  </si>
  <si>
    <t>182201101</t>
  </si>
  <si>
    <t>Svahování trvalých svahů do projektovaných profilů s potřebným přemístěním výkopku při svahování násypů v jakékoliv hornině</t>
  </si>
  <si>
    <t>1765768914</t>
  </si>
  <si>
    <t>1142,3*0,15 "příl. D.01.4, tj. 15% z celk. plochy</t>
  </si>
  <si>
    <t>30</t>
  </si>
  <si>
    <t>181301101</t>
  </si>
  <si>
    <t>Rozprostření a urovnání ornice v rovině nebo ve svahu sklonu do 1:5 při souvislé ploše do 500 m2, tl. vrstvy do 100 mm</t>
  </si>
  <si>
    <t>1653073409</t>
  </si>
  <si>
    <t>241,2 "příl. D.01.4</t>
  </si>
  <si>
    <t>Zakládání</t>
  </si>
  <si>
    <t>31</t>
  </si>
  <si>
    <t>211571112</t>
  </si>
  <si>
    <t>Výplň kamenivem do rýh odvodňovacích žeber nebo trativodů bez zhutnění, s úpravou povrchu výplně štěrkopískem netříděným</t>
  </si>
  <si>
    <t>-2018777675</t>
  </si>
  <si>
    <t>80,0*(0,15+0,3)/2*1,5 "příl. D.01.6, obrácený filtr za rubem zdi</t>
  </si>
  <si>
    <t>32</t>
  </si>
  <si>
    <t>212755211</t>
  </si>
  <si>
    <t>Trativody bez lože z drenážních trubek plastových flexibilních D 50 mm</t>
  </si>
  <si>
    <t>-2084007420</t>
  </si>
  <si>
    <t>80,28 "příl. D.01.6, podél rubu zdi</t>
  </si>
  <si>
    <t>33</t>
  </si>
  <si>
    <t>274321117</t>
  </si>
  <si>
    <t>Základové konstrukce z betonu železového pásy, prahy, věnce a ostruhy ve výkopu nebo na hlavách pilot C 25/30</t>
  </si>
  <si>
    <t>-1525675621</t>
  </si>
  <si>
    <t>80,28*1,0*0,8 " základ zdi , příl. D.01.6</t>
  </si>
  <si>
    <t>Svislé a kompletní konstrukce</t>
  </si>
  <si>
    <t>34</t>
  </si>
  <si>
    <t>317321117</t>
  </si>
  <si>
    <t>Římsy ze železového betonu C 25/30</t>
  </si>
  <si>
    <t>-1436474121</t>
  </si>
  <si>
    <t>80,28*0,6*0,15 "parapet, příl. D.01.6</t>
  </si>
  <si>
    <t>35</t>
  </si>
  <si>
    <t>317353121</t>
  </si>
  <si>
    <t>Bednění mostní římsy zřízení všech tvarů</t>
  </si>
  <si>
    <t>-1612063882</t>
  </si>
  <si>
    <t>80,28*(2*0,15+0,10)+2*0,6*0,15 "příl. D.01.6</t>
  </si>
  <si>
    <t>36</t>
  </si>
  <si>
    <t>317353221</t>
  </si>
  <si>
    <t>Bednění mostní římsy odstranění všech tvarů</t>
  </si>
  <si>
    <t>328195326</t>
  </si>
  <si>
    <t>32,292 "dle pol. zřízení</t>
  </si>
  <si>
    <t>37</t>
  </si>
  <si>
    <t>321213345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</si>
  <si>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 vyspárováním, na cementovou maltu</t>
  </si>
  <si>
    <t>90523024</t>
  </si>
  <si>
    <t>24,90 "příl. D.01.4</t>
  </si>
  <si>
    <t>38</t>
  </si>
  <si>
    <t>321321115</t>
  </si>
  <si>
    <t>Konstrukce z betonu vodních staveb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</si>
  <si>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-1359129624</t>
  </si>
  <si>
    <t>120,1 "příl. D.01.4</t>
  </si>
  <si>
    <t>-80,28*1,0*0,8 " odečet základu</t>
  </si>
  <si>
    <t>-7,225 " odečet římsy</t>
  </si>
  <si>
    <t>39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</si>
  <si>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</si>
  <si>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</si>
  <si>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-1635500375</t>
  </si>
  <si>
    <t>80,28*(1,64-0,15) "rub zdi , příl. D.01.4</t>
  </si>
  <si>
    <t>14*1,64*(0,3+0,45)/2</t>
  </si>
  <si>
    <t>40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</si>
  <si>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</si>
  <si>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</si>
  <si>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256740728</t>
  </si>
  <si>
    <t>128,227 "podle pol. zřízení</t>
  </si>
  <si>
    <t>41</t>
  </si>
  <si>
    <t>321361101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</si>
  <si>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10 216 (E)</t>
  </si>
  <si>
    <t>t</t>
  </si>
  <si>
    <t>-1864677329</t>
  </si>
  <si>
    <t>0,227+0,775 "příl. D.01.7, pruty R8, R10</t>
  </si>
  <si>
    <t>42</t>
  </si>
  <si>
    <t>321361212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</si>
  <si>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11 373 (EZ)</t>
  </si>
  <si>
    <t>-905076105</t>
  </si>
  <si>
    <t>0,759 "příl D.01.7, pruty R14</t>
  </si>
  <si>
    <t>43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</si>
  <si>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</si>
  <si>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</si>
  <si>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1571776718</t>
  </si>
  <si>
    <t>2,526+1,232 "příl. D.01.7</t>
  </si>
  <si>
    <t>44</t>
  </si>
  <si>
    <t>334359111</t>
  </si>
  <si>
    <t>Výřez bednění pro prostup trub betonovou konstrukcí do DN 150</t>
  </si>
  <si>
    <t>kus</t>
  </si>
  <si>
    <t>-1725215295</t>
  </si>
  <si>
    <t>26 "pro odvodnění rubu zdi</t>
  </si>
  <si>
    <t>45</t>
  </si>
  <si>
    <t>334359112</t>
  </si>
  <si>
    <t>Výřez bednění pro prostup trub betonovou konstrukcí DN 300</t>
  </si>
  <si>
    <t>1301063780</t>
  </si>
  <si>
    <t>1  " pro napojení DN 250</t>
  </si>
  <si>
    <t>46</t>
  </si>
  <si>
    <t>334791111</t>
  </si>
  <si>
    <t>Prostup v betonových zdech z plastových trub průměru do DN 50</t>
  </si>
  <si>
    <t>325969086</t>
  </si>
  <si>
    <t>26*0,8</t>
  </si>
  <si>
    <t>47</t>
  </si>
  <si>
    <t>334791115</t>
  </si>
  <si>
    <t>Prostup v betonových zdech z plastových trub průměru do DN 250</t>
  </si>
  <si>
    <t>60707787</t>
  </si>
  <si>
    <t>2,0 " napojení přepadu  z ČS Letohrad</t>
  </si>
  <si>
    <t>Vodorovné konstrukce</t>
  </si>
  <si>
    <t>48</t>
  </si>
  <si>
    <t>451315113</t>
  </si>
  <si>
    <t>Podkladní a výplňové vrstvy z betonu prostého tloušťky do 100 mm, z betonu C 8/10</t>
  </si>
  <si>
    <t>1924305090</t>
  </si>
  <si>
    <t>8,0/0,1 "příl. D.01.4, podkladní beton</t>
  </si>
  <si>
    <t>49</t>
  </si>
  <si>
    <t>451315116</t>
  </si>
  <si>
    <t>Podkladní a výplňové vrstvy z betonu prostého tloušťky do 100 mm, z betonu C 20/25</t>
  </si>
  <si>
    <t>341950582</t>
  </si>
  <si>
    <t>26*0,15*0,15+26*0,15*0,10 "pod KD zábradlí</t>
  </si>
  <si>
    <t>50</t>
  </si>
  <si>
    <t>452318510</t>
  </si>
  <si>
    <t>Zajišťovací práh z betonu prostého se zvýšenými nároky na prostředí na dně a ve svahu melioračních kanálů s patkami nebo bez patek</t>
  </si>
  <si>
    <t>-918402673</t>
  </si>
  <si>
    <t>5,40 "práh ve dně z betonu C 25/30, příl. D.01.5</t>
  </si>
  <si>
    <t>51</t>
  </si>
  <si>
    <t>463212111</t>
  </si>
  <si>
    <t>Rovnanina z lomového kamene upraveného, tříděného jakékoliv tloušťky rovnaniny s vyklínováním spár a dutin úlomky kamene</t>
  </si>
  <si>
    <t>812554095</t>
  </si>
  <si>
    <t>552,7"příl. D.01.4</t>
  </si>
  <si>
    <t>odečet použitého kamene z akce Lukavický potok, oprava koryta</t>
  </si>
  <si>
    <t>-5,5*3,0*0,4*0,9 "  kámen z rozebraného vývaru v ř.km 1,210 (90% z celk. mn.)</t>
  </si>
  <si>
    <t>-5,5*3,3*0,4*0,9 "  kámen z rozebraného vývaru v ř.km 1,525 (90% z celk. mn.)</t>
  </si>
  <si>
    <t>52</t>
  </si>
  <si>
    <t>463212112R</t>
  </si>
  <si>
    <t>1131806410</t>
  </si>
  <si>
    <t>využití kamene z akce Lukavický potok, oprava koryta</t>
  </si>
  <si>
    <t>5,5*3,0*0,4*0,9 "  kámen z rozebraného vývaru v ř.km 1,210 (90% z celk. mn.)</t>
  </si>
  <si>
    <t>5,5*3,3*0,4*0,9 "  kámen z rozebraného vývaru v ř.km 1,525 (90% z celk. mn.)</t>
  </si>
  <si>
    <t>53</t>
  </si>
  <si>
    <t>463212191</t>
  </si>
  <si>
    <t>Rovnanina z lomového kamene upraveného, tříděného Příplatek k cenám za vypracování líce</t>
  </si>
  <si>
    <t>2135354481</t>
  </si>
  <si>
    <t>552,7/0,4</t>
  </si>
  <si>
    <t>54</t>
  </si>
  <si>
    <t>464451114</t>
  </si>
  <si>
    <t>Prolití konstrukce z kamene vrtsvy z lomového kamene cementovou maltou MC-25</t>
  </si>
  <si>
    <t>-36213773</t>
  </si>
  <si>
    <t>(3+2)*1,0*1,0*0,4*0,3 "prolití rovnaniny u výustí LB</t>
  </si>
  <si>
    <t>1*1,2*1,2*0,4*0,3 "prolití rovnaniny u výusti PB DN 500</t>
  </si>
  <si>
    <t>1*2,3*2,0*0,4*0,3 "prolití rovnaniny u výustí PB DN 1000+DN 300</t>
  </si>
  <si>
    <t>55</t>
  </si>
  <si>
    <t>465921135</t>
  </si>
  <si>
    <t>Kladení dlažby z betonových nebo železobetonových desek a tvárnic na sucho na plochách vodorovných nebo ve sklonu hmotnosti do 60 kg s vyplněním spár pískem tl. přes 150 do 200 mm</t>
  </si>
  <si>
    <t>-1907855128</t>
  </si>
  <si>
    <t>6,0*0,5 "přeskládání tvárnic u zajišť. prahu, příl. D.01.5</t>
  </si>
  <si>
    <t>56</t>
  </si>
  <si>
    <t>467952010R</t>
  </si>
  <si>
    <t>Odstranění podélného prahu ze dřeva při patě břehových svahů, upevněného na řadě pilot z jednoduchých kleštin</t>
  </si>
  <si>
    <t>-67184054</t>
  </si>
  <si>
    <t>230,0 "zbytky původního vegetačního opevnění dle TZ</t>
  </si>
  <si>
    <t>93</t>
  </si>
  <si>
    <t>469952111</t>
  </si>
  <si>
    <t>Zpevnění z výřezů pro stavební účely D přes 130 do 190 mm, s přibitím na jinou konstrukci jehličnatých</t>
  </si>
  <si>
    <t>-430820010</t>
  </si>
  <si>
    <t>na podkladě rozhodnutí odboru ŽP, bod 4.</t>
  </si>
  <si>
    <t>100,0 "klády upevněné v patě břehu</t>
  </si>
  <si>
    <t>Trubní vedení</t>
  </si>
  <si>
    <t>57</t>
  </si>
  <si>
    <t>811371111</t>
  </si>
  <si>
    <t>Montáž potrubí z trub betonových s polodrážkou v otevřeném výkopu ve sklonu do 20 % DN 300</t>
  </si>
  <si>
    <t>473756871</t>
  </si>
  <si>
    <t>2,0 "napojení potrubí  dle TZ</t>
  </si>
  <si>
    <t>58</t>
  </si>
  <si>
    <t>592216140</t>
  </si>
  <si>
    <t>trouba betonová přímá, na pero a polodrážku D30x100x4 cm</t>
  </si>
  <si>
    <t>-471895811</t>
  </si>
  <si>
    <t>59</t>
  </si>
  <si>
    <t>811421111</t>
  </si>
  <si>
    <t>Montáž potrubí z trub betonových s polodrážkou v otevřeném výkopu ve sklonu do 20 % DN 500</t>
  </si>
  <si>
    <t>175584910</t>
  </si>
  <si>
    <t>2,0 "napojení kanalizace ř.km 0,2057</t>
  </si>
  <si>
    <t>60</t>
  </si>
  <si>
    <t>592225430</t>
  </si>
  <si>
    <t>trouba hrdlová přímá železobetonová s integrovaným těsněním  50 x 100 x 8 cm</t>
  </si>
  <si>
    <t>-839524685</t>
  </si>
  <si>
    <t>61</t>
  </si>
  <si>
    <t>812492121</t>
  </si>
  <si>
    <t>Montáž potrubí z trub betonových hrdlových v otevřeném výkopu ve sklonu do 20 % z trub těsněných pryžovými kroužky [SIOME-TBP a VIHY-TBP ] DN 1000</t>
  </si>
  <si>
    <t>-1551340289</t>
  </si>
  <si>
    <t>2,5 " napojení odlehčovací stoky v km 0,19463</t>
  </si>
  <si>
    <t>62</t>
  </si>
  <si>
    <t>592231320</t>
  </si>
  <si>
    <t>trouba betonová vibrolisovaná s gumovým těsněním D 100 x 250 cm</t>
  </si>
  <si>
    <t>-601870687</t>
  </si>
  <si>
    <t>63</t>
  </si>
  <si>
    <t>871315211</t>
  </si>
  <si>
    <t>Kanalizační potrubí z tvrdého PVC v otevřeném výkopu ve sklonu do 20 %, hladkého plnostěnného jednovrstvého, tuhost třídy SN 4 DN 150</t>
  </si>
  <si>
    <t>1702431588</t>
  </si>
  <si>
    <t>3*2,0</t>
  </si>
  <si>
    <t>64</t>
  </si>
  <si>
    <t>871365211</t>
  </si>
  <si>
    <t>Kanalizační potrubí z tvrdého PVC v otevřeném výkopu ve sklonu do 20 %, hladkého plnostěnného jednovrstvého, tuhost třídy SN 4 DN 250</t>
  </si>
  <si>
    <t>207094662</t>
  </si>
  <si>
    <t>2,0 "napojení přepadu ČS, (prostup v opěrné zdi), dle TZ</t>
  </si>
  <si>
    <t>65</t>
  </si>
  <si>
    <t>871375211</t>
  </si>
  <si>
    <t>Kanalizační potrubí z tvrdého PVC v otevřeném výkopu ve sklonu do 20 %, hladkého plnostěnného jednovrstvého, tuhost třídy SN 4 DN 300</t>
  </si>
  <si>
    <t>-116747658</t>
  </si>
  <si>
    <t>2*2,0 "napojení výustí (v kamenné rovnanině),dle TZ</t>
  </si>
  <si>
    <t>66</t>
  </si>
  <si>
    <t>877310330</t>
  </si>
  <si>
    <t>Montáž tvarovek na kanalizačním plastovém potrubí z polypropylenu PP hladkého plnostěnného spojek nebo redukcí DN 150</t>
  </si>
  <si>
    <t>-533793868</t>
  </si>
  <si>
    <t>67</t>
  </si>
  <si>
    <t>286172350</t>
  </si>
  <si>
    <t>spojka přesuvná kanalizační PP DN 150</t>
  </si>
  <si>
    <t>455599427</t>
  </si>
  <si>
    <t>68</t>
  </si>
  <si>
    <t>877310420</t>
  </si>
  <si>
    <t>Montáž tvarovek na kanalizačním plastovém potrubí z polypropylenu PP korugovaného odboček DN 150</t>
  </si>
  <si>
    <t>1383391893</t>
  </si>
  <si>
    <t>26 "napojení podélného odvodnění rubu zdi na prostupy ve zdi</t>
  </si>
  <si>
    <t>69</t>
  </si>
  <si>
    <t>286110240</t>
  </si>
  <si>
    <t>tvarovka plastová pro rozvod teplé a studené vody T kus d 50 mm</t>
  </si>
  <si>
    <t>303003719</t>
  </si>
  <si>
    <t>Poznámka k položce:
Glynwed, katalogové číslo :HTE50</t>
  </si>
  <si>
    <t>70</t>
  </si>
  <si>
    <t>877360330</t>
  </si>
  <si>
    <t>Montáž tvarovek na kanalizačním plastovém potrubí z polypropylenu PP hladkého plnostěnného spojek nebo redukcí DN 250</t>
  </si>
  <si>
    <t>769044980</t>
  </si>
  <si>
    <t>71</t>
  </si>
  <si>
    <t>286172370</t>
  </si>
  <si>
    <t>spojka přesuvná kanalizační PP DN 250</t>
  </si>
  <si>
    <t>-1950419698</t>
  </si>
  <si>
    <t>72</t>
  </si>
  <si>
    <t>877370330</t>
  </si>
  <si>
    <t>Montáž tvarovek na kanalizačním plastovém potrubí z polypropylenu PP hladkého plnostěnného spojek nebo redukcí DN 300</t>
  </si>
  <si>
    <t>-2086006616</t>
  </si>
  <si>
    <t>73</t>
  </si>
  <si>
    <t>286172380</t>
  </si>
  <si>
    <t>spojka přesuvná kanalizační PP DN 300</t>
  </si>
  <si>
    <t>1693971085</t>
  </si>
  <si>
    <t>Ostatní konstrukce a práce, bourání</t>
  </si>
  <si>
    <t>74</t>
  </si>
  <si>
    <t>931992121</t>
  </si>
  <si>
    <t>Výplň dilatačních spár z polystyrenu extrudovaného, tloušťky 20 mm</t>
  </si>
  <si>
    <t>1469981559</t>
  </si>
  <si>
    <t>12*(0,5+0,65)/2*1,64 "příl. D.01.6</t>
  </si>
  <si>
    <t>75</t>
  </si>
  <si>
    <t>931994132</t>
  </si>
  <si>
    <t>Těsnění spáry betonové konstrukce pásy, profily, tmely tmelem silikonovým spáry dilatační do 4,0 cm2</t>
  </si>
  <si>
    <t>-680568444</t>
  </si>
  <si>
    <t>2*12*1,64+12*0,6 "příl. D.01.6</t>
  </si>
  <si>
    <t>76</t>
  </si>
  <si>
    <t>953961112</t>
  </si>
  <si>
    <t>Kotvy chemické s vyvrtáním otvoru do betonu, železobetonu nebo tvrdého kamene tmel, velikost M 10, hloubka 90 mm</t>
  </si>
  <si>
    <t>-1979241537</t>
  </si>
  <si>
    <t>4*26 "příl. D.01.6 , kotvy ploten zábradlí</t>
  </si>
  <si>
    <t>77</t>
  </si>
  <si>
    <t>953961113</t>
  </si>
  <si>
    <t>Kotvy chemické s vyvrtáním otvoru do betonu, železobetonu nebo tvrdého kamene tmel, velikost M 12, hloubka 110 mm</t>
  </si>
  <si>
    <t>478294893</t>
  </si>
  <si>
    <t>2*26 "příl. D.01.6, kotvy ploten zábradlí</t>
  </si>
  <si>
    <t>78</t>
  </si>
  <si>
    <t>966008111</t>
  </si>
  <si>
    <t>Bourání trubního propustku s odklizením a uložením vybouraného materiálu na skládku na vzdálenost do 3 m nebo s naložením na dopravní prostředek z trub DN do 300 mm</t>
  </si>
  <si>
    <t>1050751408</t>
  </si>
  <si>
    <t>2,0 "vyústění stávající kanalizace</t>
  </si>
  <si>
    <t>79</t>
  </si>
  <si>
    <t>966008114</t>
  </si>
  <si>
    <t>Bourání trubního propustku s odklizením a uložením vybouraného materiálu na skládku na vzdálenost do 3 m nebo s naložením na dopravní prostředek z trub DN přes 800 do 1200 mm</t>
  </si>
  <si>
    <t>1622165287</t>
  </si>
  <si>
    <t>2,00 "vyústění stávající kanalizace</t>
  </si>
  <si>
    <t>997</t>
  </si>
  <si>
    <t>Přesun sutě</t>
  </si>
  <si>
    <t>82</t>
  </si>
  <si>
    <t>997320000R</t>
  </si>
  <si>
    <t>Vodorovná doprava suti a vybouraných hmot í,  vyložení včetně poplatku za skládku.</t>
  </si>
  <si>
    <t>928620431</t>
  </si>
  <si>
    <t>Poznámka k položce:
Položka obsahuje přemístění , složení  a poplatek za uložení vybouraných hmot na skládku.</t>
  </si>
  <si>
    <t>3,45 "rozebrané dřevěné opevnění</t>
  </si>
  <si>
    <t>1,506+6,120 "rozebrané potrubí stávající kanalizace</t>
  </si>
  <si>
    <t>998</t>
  </si>
  <si>
    <t>Přesun hmot</t>
  </si>
  <si>
    <t>84</t>
  </si>
  <si>
    <t>998332011</t>
  </si>
  <si>
    <t>Přesun hmot pro úpravy vodních toků a kanály, hráze rybníků apod. dopravní vzdálenost do 500 m</t>
  </si>
  <si>
    <t>-223603069</t>
  </si>
  <si>
    <t>PSV</t>
  </si>
  <si>
    <t>Práce a dodávky PSV</t>
  </si>
  <si>
    <t>711</t>
  </si>
  <si>
    <t>Izolace proti vodě, vlhkosti a plynům</t>
  </si>
  <si>
    <t>85</t>
  </si>
  <si>
    <t>711161307</t>
  </si>
  <si>
    <t>Izolace proti zemní vlhkosti nopovými foliemi [FONDALINE] základů nebo stěn pro běžné podmínky tloušťky 0,5 mm, šířky 1,5 m</t>
  </si>
  <si>
    <t>-638988960</t>
  </si>
  <si>
    <t>80,28*1,5 "na rubu zdi</t>
  </si>
  <si>
    <t>767</t>
  </si>
  <si>
    <t>Konstrukce zámečnické</t>
  </si>
  <si>
    <t>86</t>
  </si>
  <si>
    <t>767995117</t>
  </si>
  <si>
    <t xml:space="preserve">Montáž ostatních atypických zámečnických konstrukcí hmotnosti přes 250 </t>
  </si>
  <si>
    <t>-243189379</t>
  </si>
  <si>
    <t>výroba a osazení zábradlí</t>
  </si>
  <si>
    <t>137,203*5,67+83,932*2,75 "trubky,  příl. D.01.6</t>
  </si>
  <si>
    <t>(36,74+24,49)*1,08 "plotny  příl. D.01.6</t>
  </si>
  <si>
    <t>87</t>
  </si>
  <si>
    <t>140110281R</t>
  </si>
  <si>
    <t>trubka ocelová bezešvá hladká jakost 11 373, 51 x 5,0 mm</t>
  </si>
  <si>
    <t>2044195481</t>
  </si>
  <si>
    <t>(52*0,9+11*6,03+2*6,205+3*0,5)*1,08 "příl. D.01.6,  ztratné 8 %</t>
  </si>
  <si>
    <t>88</t>
  </si>
  <si>
    <t>140110181R</t>
  </si>
  <si>
    <t>trubka ocelová bezešvá hladká jakost 11 373, 38 x 3,2 mm</t>
  </si>
  <si>
    <t>-266739323</t>
  </si>
  <si>
    <t>(3*0,5+33*1,945+6*2,005)*1,08 "příl. D.01.6, ztratné 8%</t>
  </si>
  <si>
    <t>89</t>
  </si>
  <si>
    <t>130103140</t>
  </si>
  <si>
    <t>tyč ocelová plochá, v jakosti 11 375, 150 x 8 mm</t>
  </si>
  <si>
    <t>-1568083158</t>
  </si>
  <si>
    <t>Poznámka k položce:
Hmotnost: 9,42 kg/m</t>
  </si>
  <si>
    <t>(0,03674+0,02449)*1,08 "příl. D.01.6, ztratné 8%</t>
  </si>
  <si>
    <t>90</t>
  </si>
  <si>
    <t>998767101</t>
  </si>
  <si>
    <t>Přesun hmot pro zámečnické konstrukce stanovený z hmotnosti přesunovaného materiálu vodorovná dopravní vzdálenost do 50 m v objektech výšky do 6 m</t>
  </si>
  <si>
    <t>-257414810</t>
  </si>
  <si>
    <t>789</t>
  </si>
  <si>
    <t>Povrchové úpravy ocelových konstrukcí a technologických zařízení</t>
  </si>
  <si>
    <t>91</t>
  </si>
  <si>
    <t>789411121</t>
  </si>
  <si>
    <t>Provedení žárového stříkání zařízení s povrchem nečlenitým zinkem, tloušťky 50 μm (0,535 kg Zn/m2)</t>
  </si>
  <si>
    <t>435100805</t>
  </si>
  <si>
    <t>137,203*3,14*0,051 "trubky D 51 mm</t>
  </si>
  <si>
    <t>83,932*3,14*0,038 "trubky D 38 mm</t>
  </si>
  <si>
    <t>(26*0,15*0,15+26*0,15*0,10)*2*1,1 "plotny</t>
  </si>
  <si>
    <t>92</t>
  </si>
  <si>
    <t>156251010</t>
  </si>
  <si>
    <t>drát metalizační zinkový (Zn) průměr 3 mm, svitek 25 kg</t>
  </si>
  <si>
    <t>668121432</t>
  </si>
  <si>
    <t>34,132*0,5*1,2 "ztratné 20%</t>
  </si>
  <si>
    <t>2 - VON Vedlejší a ostatní náklady</t>
  </si>
  <si>
    <t>VRN - Vedlejší rozpočtové náklady</t>
  </si>
  <si>
    <t xml:space="preserve">    VRN1 - Vedlejší a ostatní rozpočtové náklady</t>
  </si>
  <si>
    <t xml:space="preserve">    VRN2 - Projektová dokumentace - ostatní náklady</t>
  </si>
  <si>
    <t xml:space="preserve">    VRN3 - Geodetické práce a vytýčení - ostatní náklady</t>
  </si>
  <si>
    <t xml:space="preserve">    VRN9 - Ostatní náklady</t>
  </si>
  <si>
    <t>938909311</t>
  </si>
  <si>
    <t>Čištění vozovek metením strojně podkladu nebo krytu betonového nebo živičného</t>
  </si>
  <si>
    <t>CS ÚRS 2016 01</t>
  </si>
  <si>
    <t>941066360</t>
  </si>
  <si>
    <t>400,0*2,5*40*0,5 " dle potřeby (v závislosti na počasí)</t>
  </si>
  <si>
    <t>VRN</t>
  </si>
  <si>
    <t>Vedlejší rozpočtové náklady</t>
  </si>
  <si>
    <t>VRN1</t>
  </si>
  <si>
    <t>Vedlejší a ostatní rozpočtové náklady</t>
  </si>
  <si>
    <t>011</t>
  </si>
  <si>
    <t>Zajištění kompletního zařízení staveniště a jeho připojení na sítě.</t>
  </si>
  <si>
    <t>soubor</t>
  </si>
  <si>
    <t>1024</t>
  </si>
  <si>
    <t>-949878777</t>
  </si>
  <si>
    <t>Zajištění kompletního zařízení stavenišrě a jeho přípojení na sítě</t>
  </si>
  <si>
    <t>zajištění místnosti pro TDI v ZS vč. jejího vybavení</t>
  </si>
  <si>
    <t>zajištění ohlášení všech staveb zařízení staveniště dle §104 odst. (2) zákona č. 183/2006 Sb.</t>
  </si>
  <si>
    <t>zajištění oplocení prostoru ZS, jeho napojení na inž. sítě</t>
  </si>
  <si>
    <t>zajištění následné likvidace všech objektů ZS včetně připojení na sítě</t>
  </si>
  <si>
    <t>zajištění zřízení a odstranění dočasných komunikací, sjezdů a nájezdů pro realizaci stavby</t>
  </si>
  <si>
    <t>zajištění ostrahy stavby a staveniště po dobu realizace stavby</t>
  </si>
  <si>
    <t>zajištění podmínek pro použití přístupových komunikací dotčených stavbou s příslušnými vlastníky či správci a zajištění jejich splnění</t>
  </si>
  <si>
    <t>zřízení čisticích zón před výjezdem z obvodu staveniště</t>
  </si>
  <si>
    <t>provedení takových opatření, aby plochy obvodu staveniště nebyly znečištěny ropnými látkami a jinými podobnými produkty</t>
  </si>
  <si>
    <t>provedení takových opatření, aby nebyly překročeny limity prašnosti a hlučnosti dané obecně závaznou vyhláškou</t>
  </si>
  <si>
    <t>zajištění péče o nepředané objekty a konstrukce stavby, jejich ošetřování a zimní opatření</t>
  </si>
  <si>
    <t>zajištění ochrany veškeré zeleně v prostoru staveniště a v jeho bezprostřední blízkosti pro poškození během realizace stavby</t>
  </si>
  <si>
    <t>1*0,5</t>
  </si>
  <si>
    <t>0112</t>
  </si>
  <si>
    <t>Zajištění obnovy asfaltové komunikace</t>
  </si>
  <si>
    <t>-992242666</t>
  </si>
  <si>
    <t>pasport komunikace včetně fotodokumentace</t>
  </si>
  <si>
    <t>obnova stávající příjezdové komunikace a parkoviště při jejich případném porušení</t>
  </si>
  <si>
    <t>po dokončení stavby protokolární předání zástupci obce</t>
  </si>
  <si>
    <t>VRN2</t>
  </si>
  <si>
    <t>Projektová dokumentace - ostatní náklady</t>
  </si>
  <si>
    <t>0210</t>
  </si>
  <si>
    <t>Vypracování Plánu opatření pro případ havárie</t>
  </si>
  <si>
    <t>-661552258</t>
  </si>
  <si>
    <t xml:space="preserve">Zhotovitelem vypracovaný plán opatření pro případ úniku závadných látek </t>
  </si>
  <si>
    <t>(např. ropné produkty, cementové výluhy, odpadní vody z těsnících clon, atd.)</t>
  </si>
  <si>
    <t>0221</t>
  </si>
  <si>
    <t>Zpracování povodňového plánu stavby</t>
  </si>
  <si>
    <t>-576082535</t>
  </si>
  <si>
    <t xml:space="preserve">Zpracování povodňového plánu stavby dle §71 zákona č. 254/2001 Sb. </t>
  </si>
  <si>
    <t>včetně zajištění schválení příslušnými orgány správy a Povodím Labe, státní podnik</t>
  </si>
  <si>
    <t>023</t>
  </si>
  <si>
    <t>Vypracování  projektu skutečného provedení díla</t>
  </si>
  <si>
    <t>-882112330</t>
  </si>
  <si>
    <t>VRN3</t>
  </si>
  <si>
    <t>Geodetické práce a vytýčení - ostatní náklady</t>
  </si>
  <si>
    <t>031</t>
  </si>
  <si>
    <t>Vypracování geodetického zaměření skutečného stavu</t>
  </si>
  <si>
    <t>-1114104387</t>
  </si>
  <si>
    <t>035</t>
  </si>
  <si>
    <t>Zajištění veškerých geodetických prací souvisejících s realizací díla</t>
  </si>
  <si>
    <t>-317977872</t>
  </si>
  <si>
    <t>VRN9</t>
  </si>
  <si>
    <t>Ostatní náklady</t>
  </si>
  <si>
    <t>037</t>
  </si>
  <si>
    <t>Zajištění písemných souhlasů dotčených vlastníků</t>
  </si>
  <si>
    <t>1631360265</t>
  </si>
  <si>
    <t xml:space="preserve">zajištění písemných souhlasných vyjádření všech dotčených </t>
  </si>
  <si>
    <t>vlastníků a případných uživatelů všech pozemků dotčených</t>
  </si>
  <si>
    <t>stavbou s jejich konečnou úpravou po dokončení prací</t>
  </si>
  <si>
    <t>0931</t>
  </si>
  <si>
    <t>Provedení pasportizace stávajících nemovitostí</t>
  </si>
  <si>
    <t>-1362363940</t>
  </si>
  <si>
    <t>Provedení pasportizace stávajících nemovitostí (vč. pozemků)  a jejich příslušenství,</t>
  </si>
  <si>
    <t>zajištění fotodokumentace stávajícího stavu přístupových komunikací</t>
  </si>
  <si>
    <t>uvedení do pův. stavu vč. nutného plošného urovnání terénu</t>
  </si>
  <si>
    <t xml:space="preserve">protokolární předání majitelům </t>
  </si>
  <si>
    <t>094</t>
  </si>
  <si>
    <t>Zajištění vytýčení veškerých podzemních zařízení</t>
  </si>
  <si>
    <t>721237183</t>
  </si>
  <si>
    <t xml:space="preserve">Zajištění vytýčení veškerých podzemních zařízení vč. zajištění </t>
  </si>
  <si>
    <t>095</t>
  </si>
  <si>
    <t>Zajištění šetření o veškerých podzemních sítích</t>
  </si>
  <si>
    <t>295870225</t>
  </si>
  <si>
    <t xml:space="preserve">Zajištění šetření o veškerých podzemních sítích vč. zajištění </t>
  </si>
  <si>
    <t>nových vyjádření v případě, že před realizací pozbyly platnosti</t>
  </si>
  <si>
    <t>0992</t>
  </si>
  <si>
    <t>Odborné odlovení rybí obsádky z části toku dotčeného stavbou včetně zastižených jedinců střevle a mníka.</t>
  </si>
  <si>
    <t>1100013208</t>
  </si>
  <si>
    <t>09921</t>
  </si>
  <si>
    <t>Zajištění dopravně  inženýrských opatření</t>
  </si>
  <si>
    <t>-797527017</t>
  </si>
  <si>
    <t>Průběžné sledování výskytu jedinců zvláště chráněných druhů</t>
  </si>
  <si>
    <t>včetně případného zajištění únikových cest nebo jejich přemístění</t>
  </si>
  <si>
    <t>0993</t>
  </si>
  <si>
    <t>645430799</t>
  </si>
  <si>
    <t>zajištění dopravně  inženýrských opatření,</t>
  </si>
  <si>
    <t>zřízení a likvidace dopravního značení</t>
  </si>
  <si>
    <t>vč. případné světelné signalizace</t>
  </si>
  <si>
    <t>zajištění vydání dopravně inženýrského rozhodnutí</t>
  </si>
  <si>
    <t>0994</t>
  </si>
  <si>
    <t>Zajištění veškerých předepsaných rozborů, atestů a revizí</t>
  </si>
  <si>
    <t>-331270140</t>
  </si>
  <si>
    <t>dle příslušných norem a dalších předpisů a nařízení</t>
  </si>
  <si>
    <t>platných v ČR, kterými bude prokázáno dosažení</t>
  </si>
  <si>
    <t>předepsané kvality a parametrů dokončeného díla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</si>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</sst>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80008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color rgb="FF80008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40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9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4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4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5" xfId="0" applyFont="1" applyBorder="1" applyAlignment="1">
      <alignment vertical="center"/>
    </xf>
    <xf numFmtId="0" fontId="40" fillId="4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41" fillId="0" borderId="0" xfId="0" applyFont="1" applyAlignment="1" applyProtection="1">
      <alignment horizontal="left" vertical="center"/>
    </xf>
    <xf numFmtId="0" fontId="4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2" fillId="0" borderId="29" xfId="0" applyFont="1" applyBorder="1" applyAlignment="1" applyProtection="1">
      <alignment vertical="center" wrapText="1"/>
      <protection locked="0"/>
    </xf>
    <xf numFmtId="0" fontId="42" fillId="0" borderId="30" xfId="0" applyFont="1" applyBorder="1" applyAlignment="1" applyProtection="1">
      <alignment vertical="center" wrapText="1"/>
      <protection locked="0"/>
    </xf>
    <xf numFmtId="0" fontId="42" fillId="0" borderId="31" xfId="0" applyFont="1" applyBorder="1" applyAlignment="1" applyProtection="1">
      <alignment vertical="center" wrapText="1"/>
      <protection locked="0"/>
    </xf>
    <xf numFmtId="0" fontId="42" fillId="0" borderId="32" xfId="0" applyFont="1" applyBorder="1" applyAlignment="1" applyProtection="1">
      <alignment horizontal="center" vertical="center" wrapText="1"/>
      <protection locked="0"/>
    </xf>
    <xf numFmtId="0" fontId="42" fillId="0" borderId="33" xfId="0" applyFont="1" applyBorder="1" applyAlignment="1" applyProtection="1">
      <alignment horizontal="center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33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49" fontId="45" fillId="0" borderId="1" xfId="0" applyNumberFormat="1" applyFont="1" applyBorder="1" applyAlignment="1" applyProtection="1">
      <alignment vertical="center" wrapText="1"/>
      <protection locked="0"/>
    </xf>
    <xf numFmtId="0" fontId="42" fillId="0" borderId="35" xfId="0" applyFont="1" applyBorder="1" applyAlignment="1" applyProtection="1">
      <alignment vertical="center" wrapText="1"/>
      <protection locked="0"/>
    </xf>
    <xf numFmtId="0" fontId="46" fillId="0" borderId="34" xfId="0" applyFont="1" applyBorder="1" applyAlignment="1" applyProtection="1">
      <alignment vertical="center" wrapText="1"/>
      <protection locked="0"/>
    </xf>
    <xf numFmtId="0" fontId="42" fillId="0" borderId="36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top"/>
      <protection locked="0"/>
    </xf>
    <xf numFmtId="0" fontId="42" fillId="0" borderId="0" xfId="0" applyFont="1" applyAlignment="1" applyProtection="1">
      <alignment vertical="top"/>
      <protection locked="0"/>
    </xf>
    <xf numFmtId="0" fontId="42" fillId="0" borderId="29" xfId="0" applyFont="1" applyBorder="1" applyAlignment="1" applyProtection="1">
      <alignment horizontal="left" vertical="center"/>
      <protection locked="0"/>
    </xf>
    <xf numFmtId="0" fontId="42" fillId="0" borderId="30" xfId="0" applyFont="1" applyBorder="1" applyAlignment="1" applyProtection="1">
      <alignment horizontal="left" vertical="center"/>
      <protection locked="0"/>
    </xf>
    <xf numFmtId="0" fontId="42" fillId="0" borderId="31" xfId="0" applyFont="1" applyBorder="1" applyAlignment="1" applyProtection="1">
      <alignment horizontal="left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center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5" fillId="0" borderId="32" xfId="0" applyFont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center" vertical="center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center" vertical="center" wrapText="1"/>
      <protection locked="0"/>
    </xf>
    <xf numFmtId="0" fontId="42" fillId="0" borderId="29" xfId="0" applyFont="1" applyBorder="1" applyAlignment="1" applyProtection="1">
      <alignment horizontal="left" vertical="center" wrapText="1"/>
      <protection locked="0"/>
    </xf>
    <xf numFmtId="0" fontId="42" fillId="0" borderId="30" xfId="0" applyFont="1" applyBorder="1" applyAlignment="1" applyProtection="1">
      <alignment horizontal="left" vertical="center" wrapText="1"/>
      <protection locked="0"/>
    </xf>
    <xf numFmtId="0" fontId="42" fillId="0" borderId="3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/>
      <protection locked="0"/>
    </xf>
    <xf numFmtId="0" fontId="45" fillId="0" borderId="35" xfId="0" applyFont="1" applyBorder="1" applyAlignment="1" applyProtection="1">
      <alignment horizontal="left" vertical="center" wrapText="1"/>
      <protection locked="0"/>
    </xf>
    <xf numFmtId="0" fontId="45" fillId="0" borderId="34" xfId="0" applyFont="1" applyBorder="1" applyAlignment="1" applyProtection="1">
      <alignment horizontal="left" vertical="center" wrapText="1"/>
      <protection locked="0"/>
    </xf>
    <xf numFmtId="0" fontId="45" fillId="0" borderId="36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5" fillId="0" borderId="1" xfId="0" applyFont="1" applyBorder="1" applyAlignment="1" applyProtection="1">
      <alignment horizontal="center" vertical="top"/>
      <protection locked="0"/>
    </xf>
    <xf numFmtId="0" fontId="45" fillId="0" borderId="35" xfId="0" applyFont="1" applyBorder="1" applyAlignment="1" applyProtection="1">
      <alignment horizontal="left" vertical="center"/>
      <protection locked="0"/>
    </xf>
    <xf numFmtId="0" fontId="45" fillId="0" borderId="36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vertical="center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7" fillId="0" borderId="34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5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7" fillId="0" borderId="34" xfId="0" applyFont="1" applyBorder="1" applyAlignment="1" applyProtection="1">
      <protection locked="0"/>
    </xf>
    <xf numFmtId="0" fontId="42" fillId="0" borderId="32" xfId="0" applyFont="1" applyBorder="1" applyAlignment="1" applyProtection="1">
      <alignment vertical="top"/>
      <protection locked="0"/>
    </xf>
    <xf numFmtId="0" fontId="42" fillId="0" borderId="33" xfId="0" applyFont="1" applyBorder="1" applyAlignment="1" applyProtection="1">
      <alignment vertical="top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35" xfId="0" applyFont="1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vertical="top"/>
      <protection locked="0"/>
    </xf>
    <xf numFmtId="0" fontId="42" fillId="0" borderId="36" xfId="0" applyFont="1" applyBorder="1" applyAlignment="1" applyProtection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3" borderId="0" xfId="1" applyFont="1" applyFill="1" applyAlignment="1">
      <alignment vertical="center"/>
    </xf>
    <xf numFmtId="0" fontId="45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49" fontId="45" fillId="0" borderId="1" xfId="0" applyNumberFormat="1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87"/>
      <c r="AS2" s="387"/>
      <c r="AT2" s="387"/>
      <c r="AU2" s="387"/>
      <c r="AV2" s="387"/>
      <c r="AW2" s="387"/>
      <c r="AX2" s="387"/>
      <c r="AY2" s="387"/>
      <c r="AZ2" s="387"/>
      <c r="BA2" s="387"/>
      <c r="BB2" s="387"/>
      <c r="BC2" s="387"/>
      <c r="BD2" s="387"/>
      <c r="BE2" s="387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2" t="s">
        <v>16</v>
      </c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  <c r="AN5" s="353"/>
      <c r="AO5" s="353"/>
      <c r="AP5" s="29"/>
      <c r="AQ5" s="31"/>
      <c r="BE5" s="350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54" t="s">
        <v>19</v>
      </c>
      <c r="L6" s="353"/>
      <c r="M6" s="353"/>
      <c r="N6" s="353"/>
      <c r="O6" s="353"/>
      <c r="P6" s="353"/>
      <c r="Q6" s="353"/>
      <c r="R6" s="353"/>
      <c r="S6" s="353"/>
      <c r="T6" s="353"/>
      <c r="U6" s="353"/>
      <c r="V6" s="353"/>
      <c r="W6" s="353"/>
      <c r="X6" s="353"/>
      <c r="Y6" s="353"/>
      <c r="Z6" s="353"/>
      <c r="AA6" s="353"/>
      <c r="AB6" s="353"/>
      <c r="AC6" s="353"/>
      <c r="AD6" s="353"/>
      <c r="AE6" s="353"/>
      <c r="AF6" s="353"/>
      <c r="AG6" s="353"/>
      <c r="AH6" s="353"/>
      <c r="AI6" s="353"/>
      <c r="AJ6" s="353"/>
      <c r="AK6" s="353"/>
      <c r="AL6" s="353"/>
      <c r="AM6" s="353"/>
      <c r="AN6" s="353"/>
      <c r="AO6" s="353"/>
      <c r="AP6" s="29"/>
      <c r="AQ6" s="31"/>
      <c r="BE6" s="351"/>
      <c r="BS6" s="24" t="s">
        <v>8</v>
      </c>
    </row>
    <row r="7" spans="1:74" ht="14.45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23</v>
      </c>
      <c r="AO7" s="29"/>
      <c r="AP7" s="29"/>
      <c r="AQ7" s="31"/>
      <c r="BE7" s="351"/>
      <c r="BS7" s="24" t="s">
        <v>8</v>
      </c>
    </row>
    <row r="8" spans="1:74" ht="14.45" customHeight="1">
      <c r="B8" s="28"/>
      <c r="C8" s="29"/>
      <c r="D8" s="37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26</v>
      </c>
      <c r="AL8" s="29"/>
      <c r="AM8" s="29"/>
      <c r="AN8" s="38" t="s">
        <v>27</v>
      </c>
      <c r="AO8" s="29"/>
      <c r="AP8" s="29"/>
      <c r="AQ8" s="31"/>
      <c r="BE8" s="351"/>
      <c r="BS8" s="24" t="s">
        <v>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51"/>
      <c r="BS9" s="24" t="s">
        <v>8</v>
      </c>
    </row>
    <row r="10" spans="1:74" ht="14.45" customHeight="1">
      <c r="B10" s="28"/>
      <c r="C10" s="29"/>
      <c r="D10" s="37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29</v>
      </c>
      <c r="AL10" s="29"/>
      <c r="AM10" s="29"/>
      <c r="AN10" s="35" t="s">
        <v>30</v>
      </c>
      <c r="AO10" s="29"/>
      <c r="AP10" s="29"/>
      <c r="AQ10" s="31"/>
      <c r="BE10" s="351"/>
      <c r="BS10" s="24" t="s">
        <v>8</v>
      </c>
    </row>
    <row r="11" spans="1:74" ht="18.399999999999999" customHeight="1">
      <c r="B11" s="28"/>
      <c r="C11" s="29"/>
      <c r="D11" s="29"/>
      <c r="E11" s="35" t="s">
        <v>31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32</v>
      </c>
      <c r="AL11" s="29"/>
      <c r="AM11" s="29"/>
      <c r="AN11" s="35" t="s">
        <v>30</v>
      </c>
      <c r="AO11" s="29"/>
      <c r="AP11" s="29"/>
      <c r="AQ11" s="31"/>
      <c r="BE11" s="351"/>
      <c r="BS11" s="24" t="s">
        <v>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51"/>
      <c r="BS12" s="24" t="s">
        <v>8</v>
      </c>
    </row>
    <row r="13" spans="1:74" ht="14.45" customHeight="1">
      <c r="B13" s="28"/>
      <c r="C13" s="29"/>
      <c r="D13" s="37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29</v>
      </c>
      <c r="AL13" s="29"/>
      <c r="AM13" s="29"/>
      <c r="AN13" s="39" t="s">
        <v>34</v>
      </c>
      <c r="AO13" s="29"/>
      <c r="AP13" s="29"/>
      <c r="AQ13" s="31"/>
      <c r="BE13" s="351"/>
      <c r="BS13" s="24" t="s">
        <v>8</v>
      </c>
    </row>
    <row r="14" spans="1:74">
      <c r="B14" s="28"/>
      <c r="C14" s="29"/>
      <c r="D14" s="29"/>
      <c r="E14" s="355" t="s">
        <v>34</v>
      </c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  <c r="AA14" s="356"/>
      <c r="AB14" s="356"/>
      <c r="AC14" s="356"/>
      <c r="AD14" s="356"/>
      <c r="AE14" s="356"/>
      <c r="AF14" s="356"/>
      <c r="AG14" s="356"/>
      <c r="AH14" s="356"/>
      <c r="AI14" s="356"/>
      <c r="AJ14" s="356"/>
      <c r="AK14" s="37" t="s">
        <v>32</v>
      </c>
      <c r="AL14" s="29"/>
      <c r="AM14" s="29"/>
      <c r="AN14" s="39" t="s">
        <v>34</v>
      </c>
      <c r="AO14" s="29"/>
      <c r="AP14" s="29"/>
      <c r="AQ14" s="31"/>
      <c r="BE14" s="351"/>
      <c r="BS14" s="24" t="s">
        <v>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51"/>
      <c r="BS15" s="24" t="s">
        <v>6</v>
      </c>
    </row>
    <row r="16" spans="1:74" ht="14.45" customHeight="1">
      <c r="B16" s="28"/>
      <c r="C16" s="29"/>
      <c r="D16" s="37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29</v>
      </c>
      <c r="AL16" s="29"/>
      <c r="AM16" s="29"/>
      <c r="AN16" s="35" t="s">
        <v>30</v>
      </c>
      <c r="AO16" s="29"/>
      <c r="AP16" s="29"/>
      <c r="AQ16" s="31"/>
      <c r="BE16" s="351"/>
      <c r="BS16" s="24" t="s">
        <v>6</v>
      </c>
    </row>
    <row r="17" spans="2:71" ht="18.399999999999999" customHeight="1">
      <c r="B17" s="28"/>
      <c r="C17" s="29"/>
      <c r="D17" s="29"/>
      <c r="E17" s="35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32</v>
      </c>
      <c r="AL17" s="29"/>
      <c r="AM17" s="29"/>
      <c r="AN17" s="35" t="s">
        <v>30</v>
      </c>
      <c r="AO17" s="29"/>
      <c r="AP17" s="29"/>
      <c r="AQ17" s="31"/>
      <c r="BE17" s="351"/>
      <c r="BS17" s="24" t="s">
        <v>37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51"/>
      <c r="BS18" s="24" t="s">
        <v>8</v>
      </c>
    </row>
    <row r="19" spans="2:71" ht="14.45" customHeight="1">
      <c r="B19" s="28"/>
      <c r="C19" s="29"/>
      <c r="D19" s="37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51"/>
      <c r="BS19" s="24" t="s">
        <v>8</v>
      </c>
    </row>
    <row r="20" spans="2:71" ht="48.75" customHeight="1">
      <c r="B20" s="28"/>
      <c r="C20" s="29"/>
      <c r="D20" s="29"/>
      <c r="E20" s="357" t="s">
        <v>39</v>
      </c>
      <c r="F20" s="357"/>
      <c r="G20" s="357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7"/>
      <c r="T20" s="357"/>
      <c r="U20" s="357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  <c r="AJ20" s="357"/>
      <c r="AK20" s="357"/>
      <c r="AL20" s="357"/>
      <c r="AM20" s="357"/>
      <c r="AN20" s="357"/>
      <c r="AO20" s="29"/>
      <c r="AP20" s="29"/>
      <c r="AQ20" s="31"/>
      <c r="BE20" s="351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51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51"/>
    </row>
    <row r="23" spans="2:71" s="1" customFormat="1" ht="25.9" customHeight="1">
      <c r="B23" s="41"/>
      <c r="C23" s="42"/>
      <c r="D23" s="43" t="s">
        <v>40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58">
        <f>ROUND(AG51,2)</f>
        <v>0</v>
      </c>
      <c r="AL23" s="359"/>
      <c r="AM23" s="359"/>
      <c r="AN23" s="359"/>
      <c r="AO23" s="359"/>
      <c r="AP23" s="42"/>
      <c r="AQ23" s="45"/>
      <c r="BE23" s="351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51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60" t="s">
        <v>41</v>
      </c>
      <c r="M25" s="360"/>
      <c r="N25" s="360"/>
      <c r="O25" s="360"/>
      <c r="P25" s="42"/>
      <c r="Q25" s="42"/>
      <c r="R25" s="42"/>
      <c r="S25" s="42"/>
      <c r="T25" s="42"/>
      <c r="U25" s="42"/>
      <c r="V25" s="42"/>
      <c r="W25" s="360" t="s">
        <v>42</v>
      </c>
      <c r="X25" s="360"/>
      <c r="Y25" s="360"/>
      <c r="Z25" s="360"/>
      <c r="AA25" s="360"/>
      <c r="AB25" s="360"/>
      <c r="AC25" s="360"/>
      <c r="AD25" s="360"/>
      <c r="AE25" s="360"/>
      <c r="AF25" s="42"/>
      <c r="AG25" s="42"/>
      <c r="AH25" s="42"/>
      <c r="AI25" s="42"/>
      <c r="AJ25" s="42"/>
      <c r="AK25" s="360" t="s">
        <v>43</v>
      </c>
      <c r="AL25" s="360"/>
      <c r="AM25" s="360"/>
      <c r="AN25" s="360"/>
      <c r="AO25" s="360"/>
      <c r="AP25" s="42"/>
      <c r="AQ25" s="45"/>
      <c r="BE25" s="351"/>
    </row>
    <row r="26" spans="2:71" s="2" customFormat="1" ht="14.45" customHeight="1">
      <c r="B26" s="47"/>
      <c r="C26" s="48"/>
      <c r="D26" s="49" t="s">
        <v>44</v>
      </c>
      <c r="E26" s="48"/>
      <c r="F26" s="49" t="s">
        <v>45</v>
      </c>
      <c r="G26" s="48"/>
      <c r="H26" s="48"/>
      <c r="I26" s="48"/>
      <c r="J26" s="48"/>
      <c r="K26" s="48"/>
      <c r="L26" s="361">
        <v>0.21</v>
      </c>
      <c r="M26" s="362"/>
      <c r="N26" s="362"/>
      <c r="O26" s="362"/>
      <c r="P26" s="48"/>
      <c r="Q26" s="48"/>
      <c r="R26" s="48"/>
      <c r="S26" s="48"/>
      <c r="T26" s="48"/>
      <c r="U26" s="48"/>
      <c r="V26" s="48"/>
      <c r="W26" s="363">
        <f>ROUND(AZ51,2)</f>
        <v>0</v>
      </c>
      <c r="X26" s="362"/>
      <c r="Y26" s="362"/>
      <c r="Z26" s="362"/>
      <c r="AA26" s="362"/>
      <c r="AB26" s="362"/>
      <c r="AC26" s="362"/>
      <c r="AD26" s="362"/>
      <c r="AE26" s="362"/>
      <c r="AF26" s="48"/>
      <c r="AG26" s="48"/>
      <c r="AH26" s="48"/>
      <c r="AI26" s="48"/>
      <c r="AJ26" s="48"/>
      <c r="AK26" s="363">
        <f>ROUND(AV51,2)</f>
        <v>0</v>
      </c>
      <c r="AL26" s="362"/>
      <c r="AM26" s="362"/>
      <c r="AN26" s="362"/>
      <c r="AO26" s="362"/>
      <c r="AP26" s="48"/>
      <c r="AQ26" s="50"/>
      <c r="BE26" s="351"/>
    </row>
    <row r="27" spans="2:71" s="2" customFormat="1" ht="14.45" customHeight="1">
      <c r="B27" s="47"/>
      <c r="C27" s="48"/>
      <c r="D27" s="48"/>
      <c r="E27" s="48"/>
      <c r="F27" s="49" t="s">
        <v>46</v>
      </c>
      <c r="G27" s="48"/>
      <c r="H27" s="48"/>
      <c r="I27" s="48"/>
      <c r="J27" s="48"/>
      <c r="K27" s="48"/>
      <c r="L27" s="361">
        <v>0.15</v>
      </c>
      <c r="M27" s="362"/>
      <c r="N27" s="362"/>
      <c r="O27" s="362"/>
      <c r="P27" s="48"/>
      <c r="Q27" s="48"/>
      <c r="R27" s="48"/>
      <c r="S27" s="48"/>
      <c r="T27" s="48"/>
      <c r="U27" s="48"/>
      <c r="V27" s="48"/>
      <c r="W27" s="363">
        <f>ROUND(BA51,2)</f>
        <v>0</v>
      </c>
      <c r="X27" s="362"/>
      <c r="Y27" s="362"/>
      <c r="Z27" s="362"/>
      <c r="AA27" s="362"/>
      <c r="AB27" s="362"/>
      <c r="AC27" s="362"/>
      <c r="AD27" s="362"/>
      <c r="AE27" s="362"/>
      <c r="AF27" s="48"/>
      <c r="AG27" s="48"/>
      <c r="AH27" s="48"/>
      <c r="AI27" s="48"/>
      <c r="AJ27" s="48"/>
      <c r="AK27" s="363">
        <f>ROUND(AW51,2)</f>
        <v>0</v>
      </c>
      <c r="AL27" s="362"/>
      <c r="AM27" s="362"/>
      <c r="AN27" s="362"/>
      <c r="AO27" s="362"/>
      <c r="AP27" s="48"/>
      <c r="AQ27" s="50"/>
      <c r="BE27" s="351"/>
    </row>
    <row r="28" spans="2:71" s="2" customFormat="1" ht="14.45" hidden="1" customHeight="1">
      <c r="B28" s="47"/>
      <c r="C28" s="48"/>
      <c r="D28" s="48"/>
      <c r="E28" s="48"/>
      <c r="F28" s="49" t="s">
        <v>47</v>
      </c>
      <c r="G28" s="48"/>
      <c r="H28" s="48"/>
      <c r="I28" s="48"/>
      <c r="J28" s="48"/>
      <c r="K28" s="48"/>
      <c r="L28" s="361">
        <v>0.21</v>
      </c>
      <c r="M28" s="362"/>
      <c r="N28" s="362"/>
      <c r="O28" s="362"/>
      <c r="P28" s="48"/>
      <c r="Q28" s="48"/>
      <c r="R28" s="48"/>
      <c r="S28" s="48"/>
      <c r="T28" s="48"/>
      <c r="U28" s="48"/>
      <c r="V28" s="48"/>
      <c r="W28" s="363">
        <f>ROUND(BB51,2)</f>
        <v>0</v>
      </c>
      <c r="X28" s="362"/>
      <c r="Y28" s="362"/>
      <c r="Z28" s="362"/>
      <c r="AA28" s="362"/>
      <c r="AB28" s="362"/>
      <c r="AC28" s="362"/>
      <c r="AD28" s="362"/>
      <c r="AE28" s="362"/>
      <c r="AF28" s="48"/>
      <c r="AG28" s="48"/>
      <c r="AH28" s="48"/>
      <c r="AI28" s="48"/>
      <c r="AJ28" s="48"/>
      <c r="AK28" s="363">
        <v>0</v>
      </c>
      <c r="AL28" s="362"/>
      <c r="AM28" s="362"/>
      <c r="AN28" s="362"/>
      <c r="AO28" s="362"/>
      <c r="AP28" s="48"/>
      <c r="AQ28" s="50"/>
      <c r="BE28" s="351"/>
    </row>
    <row r="29" spans="2:71" s="2" customFormat="1" ht="14.45" hidden="1" customHeight="1">
      <c r="B29" s="47"/>
      <c r="C29" s="48"/>
      <c r="D29" s="48"/>
      <c r="E29" s="48"/>
      <c r="F29" s="49" t="s">
        <v>48</v>
      </c>
      <c r="G29" s="48"/>
      <c r="H29" s="48"/>
      <c r="I29" s="48"/>
      <c r="J29" s="48"/>
      <c r="K29" s="48"/>
      <c r="L29" s="361">
        <v>0.15</v>
      </c>
      <c r="M29" s="362"/>
      <c r="N29" s="362"/>
      <c r="O29" s="362"/>
      <c r="P29" s="48"/>
      <c r="Q29" s="48"/>
      <c r="R29" s="48"/>
      <c r="S29" s="48"/>
      <c r="T29" s="48"/>
      <c r="U29" s="48"/>
      <c r="V29" s="48"/>
      <c r="W29" s="363">
        <f>ROUND(BC51,2)</f>
        <v>0</v>
      </c>
      <c r="X29" s="362"/>
      <c r="Y29" s="362"/>
      <c r="Z29" s="362"/>
      <c r="AA29" s="362"/>
      <c r="AB29" s="362"/>
      <c r="AC29" s="362"/>
      <c r="AD29" s="362"/>
      <c r="AE29" s="362"/>
      <c r="AF29" s="48"/>
      <c r="AG29" s="48"/>
      <c r="AH29" s="48"/>
      <c r="AI29" s="48"/>
      <c r="AJ29" s="48"/>
      <c r="AK29" s="363">
        <v>0</v>
      </c>
      <c r="AL29" s="362"/>
      <c r="AM29" s="362"/>
      <c r="AN29" s="362"/>
      <c r="AO29" s="362"/>
      <c r="AP29" s="48"/>
      <c r="AQ29" s="50"/>
      <c r="BE29" s="351"/>
    </row>
    <row r="30" spans="2:71" s="2" customFormat="1" ht="14.45" hidden="1" customHeight="1">
      <c r="B30" s="47"/>
      <c r="C30" s="48"/>
      <c r="D30" s="48"/>
      <c r="E30" s="48"/>
      <c r="F30" s="49" t="s">
        <v>49</v>
      </c>
      <c r="G30" s="48"/>
      <c r="H30" s="48"/>
      <c r="I30" s="48"/>
      <c r="J30" s="48"/>
      <c r="K30" s="48"/>
      <c r="L30" s="361">
        <v>0</v>
      </c>
      <c r="M30" s="362"/>
      <c r="N30" s="362"/>
      <c r="O30" s="362"/>
      <c r="P30" s="48"/>
      <c r="Q30" s="48"/>
      <c r="R30" s="48"/>
      <c r="S30" s="48"/>
      <c r="T30" s="48"/>
      <c r="U30" s="48"/>
      <c r="V30" s="48"/>
      <c r="W30" s="363">
        <f>ROUND(BD51,2)</f>
        <v>0</v>
      </c>
      <c r="X30" s="362"/>
      <c r="Y30" s="362"/>
      <c r="Z30" s="362"/>
      <c r="AA30" s="362"/>
      <c r="AB30" s="362"/>
      <c r="AC30" s="362"/>
      <c r="AD30" s="362"/>
      <c r="AE30" s="362"/>
      <c r="AF30" s="48"/>
      <c r="AG30" s="48"/>
      <c r="AH30" s="48"/>
      <c r="AI30" s="48"/>
      <c r="AJ30" s="48"/>
      <c r="AK30" s="363">
        <v>0</v>
      </c>
      <c r="AL30" s="362"/>
      <c r="AM30" s="362"/>
      <c r="AN30" s="362"/>
      <c r="AO30" s="362"/>
      <c r="AP30" s="48"/>
      <c r="AQ30" s="50"/>
      <c r="BE30" s="351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51"/>
    </row>
    <row r="32" spans="2:71" s="1" customFormat="1" ht="25.9" customHeight="1">
      <c r="B32" s="41"/>
      <c r="C32" s="51"/>
      <c r="D32" s="52" t="s">
        <v>50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51</v>
      </c>
      <c r="U32" s="53"/>
      <c r="V32" s="53"/>
      <c r="W32" s="53"/>
      <c r="X32" s="364" t="s">
        <v>52</v>
      </c>
      <c r="Y32" s="365"/>
      <c r="Z32" s="365"/>
      <c r="AA32" s="365"/>
      <c r="AB32" s="365"/>
      <c r="AC32" s="53"/>
      <c r="AD32" s="53"/>
      <c r="AE32" s="53"/>
      <c r="AF32" s="53"/>
      <c r="AG32" s="53"/>
      <c r="AH32" s="53"/>
      <c r="AI32" s="53"/>
      <c r="AJ32" s="53"/>
      <c r="AK32" s="366">
        <f>SUM(AK23:AK30)</f>
        <v>0</v>
      </c>
      <c r="AL32" s="365"/>
      <c r="AM32" s="365"/>
      <c r="AN32" s="365"/>
      <c r="AO32" s="367"/>
      <c r="AP32" s="51"/>
      <c r="AQ32" s="55"/>
      <c r="BE32" s="351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53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M16/078RZ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68" t="str">
        <f>K6</f>
        <v>Lukavický potok, 10100958, Letohrad, 1,000 - 1,750, rekonstrukce koryta</v>
      </c>
      <c r="M42" s="369"/>
      <c r="N42" s="369"/>
      <c r="O42" s="369"/>
      <c r="P42" s="369"/>
      <c r="Q42" s="369"/>
      <c r="R42" s="369"/>
      <c r="S42" s="369"/>
      <c r="T42" s="369"/>
      <c r="U42" s="369"/>
      <c r="V42" s="369"/>
      <c r="W42" s="369"/>
      <c r="X42" s="369"/>
      <c r="Y42" s="369"/>
      <c r="Z42" s="369"/>
      <c r="AA42" s="369"/>
      <c r="AB42" s="369"/>
      <c r="AC42" s="369"/>
      <c r="AD42" s="369"/>
      <c r="AE42" s="369"/>
      <c r="AF42" s="369"/>
      <c r="AG42" s="369"/>
      <c r="AH42" s="369"/>
      <c r="AI42" s="369"/>
      <c r="AJ42" s="369"/>
      <c r="AK42" s="369"/>
      <c r="AL42" s="369"/>
      <c r="AM42" s="369"/>
      <c r="AN42" s="369"/>
      <c r="AO42" s="369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24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Letohrad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26</v>
      </c>
      <c r="AJ44" s="63"/>
      <c r="AK44" s="63"/>
      <c r="AL44" s="63"/>
      <c r="AM44" s="370" t="str">
        <f>IF(AN8= "","",AN8)</f>
        <v>22.2.2017</v>
      </c>
      <c r="AN44" s="370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28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Povodí Labe,státní podnik,Víta Nejedlého 951, HK 3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35</v>
      </c>
      <c r="AJ46" s="63"/>
      <c r="AK46" s="63"/>
      <c r="AL46" s="63"/>
      <c r="AM46" s="371" t="str">
        <f>IF(E17="","",E17)</f>
        <v>Multiaqua, s.r.o.,Veverkova 1343, HK2</v>
      </c>
      <c r="AN46" s="371"/>
      <c r="AO46" s="371"/>
      <c r="AP46" s="371"/>
      <c r="AQ46" s="63"/>
      <c r="AR46" s="61"/>
      <c r="AS46" s="372" t="s">
        <v>54</v>
      </c>
      <c r="AT46" s="373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33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74"/>
      <c r="AT47" s="375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76"/>
      <c r="AT48" s="377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78" t="s">
        <v>55</v>
      </c>
      <c r="D49" s="379"/>
      <c r="E49" s="379"/>
      <c r="F49" s="379"/>
      <c r="G49" s="379"/>
      <c r="H49" s="79"/>
      <c r="I49" s="380" t="s">
        <v>56</v>
      </c>
      <c r="J49" s="379"/>
      <c r="K49" s="379"/>
      <c r="L49" s="379"/>
      <c r="M49" s="379"/>
      <c r="N49" s="379"/>
      <c r="O49" s="379"/>
      <c r="P49" s="379"/>
      <c r="Q49" s="379"/>
      <c r="R49" s="379"/>
      <c r="S49" s="379"/>
      <c r="T49" s="379"/>
      <c r="U49" s="379"/>
      <c r="V49" s="379"/>
      <c r="W49" s="379"/>
      <c r="X49" s="379"/>
      <c r="Y49" s="379"/>
      <c r="Z49" s="379"/>
      <c r="AA49" s="379"/>
      <c r="AB49" s="379"/>
      <c r="AC49" s="379"/>
      <c r="AD49" s="379"/>
      <c r="AE49" s="379"/>
      <c r="AF49" s="379"/>
      <c r="AG49" s="381" t="s">
        <v>57</v>
      </c>
      <c r="AH49" s="379"/>
      <c r="AI49" s="379"/>
      <c r="AJ49" s="379"/>
      <c r="AK49" s="379"/>
      <c r="AL49" s="379"/>
      <c r="AM49" s="379"/>
      <c r="AN49" s="380" t="s">
        <v>58</v>
      </c>
      <c r="AO49" s="379"/>
      <c r="AP49" s="379"/>
      <c r="AQ49" s="80" t="s">
        <v>59</v>
      </c>
      <c r="AR49" s="61"/>
      <c r="AS49" s="81" t="s">
        <v>60</v>
      </c>
      <c r="AT49" s="82" t="s">
        <v>61</v>
      </c>
      <c r="AU49" s="82" t="s">
        <v>62</v>
      </c>
      <c r="AV49" s="82" t="s">
        <v>63</v>
      </c>
      <c r="AW49" s="82" t="s">
        <v>64</v>
      </c>
      <c r="AX49" s="82" t="s">
        <v>65</v>
      </c>
      <c r="AY49" s="82" t="s">
        <v>66</v>
      </c>
      <c r="AZ49" s="82" t="s">
        <v>67</v>
      </c>
      <c r="BA49" s="82" t="s">
        <v>68</v>
      </c>
      <c r="BB49" s="82" t="s">
        <v>69</v>
      </c>
      <c r="BC49" s="82" t="s">
        <v>70</v>
      </c>
      <c r="BD49" s="83" t="s">
        <v>71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72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85">
        <f>ROUND(SUM(AG52:AG53),2)</f>
        <v>0</v>
      </c>
      <c r="AH51" s="385"/>
      <c r="AI51" s="385"/>
      <c r="AJ51" s="385"/>
      <c r="AK51" s="385"/>
      <c r="AL51" s="385"/>
      <c r="AM51" s="385"/>
      <c r="AN51" s="386">
        <f>SUM(AG51,AT51)</f>
        <v>0</v>
      </c>
      <c r="AO51" s="386"/>
      <c r="AP51" s="386"/>
      <c r="AQ51" s="89" t="s">
        <v>30</v>
      </c>
      <c r="AR51" s="71"/>
      <c r="AS51" s="90">
        <f>ROUND(SUM(AS52:AS53),2)</f>
        <v>0</v>
      </c>
      <c r="AT51" s="91">
        <f>ROUND(SUM(AV51:AW51),2)</f>
        <v>0</v>
      </c>
      <c r="AU51" s="92">
        <f>ROUND(SUM(AU52:AU53),5)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ROUND(SUM(AZ52:AZ53),2)</f>
        <v>0</v>
      </c>
      <c r="BA51" s="91">
        <f>ROUND(SUM(BA52:BA53),2)</f>
        <v>0</v>
      </c>
      <c r="BB51" s="91">
        <f>ROUND(SUM(BB52:BB53),2)</f>
        <v>0</v>
      </c>
      <c r="BC51" s="91">
        <f>ROUND(SUM(BC52:BC53),2)</f>
        <v>0</v>
      </c>
      <c r="BD51" s="93">
        <f>ROUND(SUM(BD52:BD53),2)</f>
        <v>0</v>
      </c>
      <c r="BS51" s="94" t="s">
        <v>73</v>
      </c>
      <c r="BT51" s="94" t="s">
        <v>74</v>
      </c>
      <c r="BU51" s="95" t="s">
        <v>75</v>
      </c>
      <c r="BV51" s="94" t="s">
        <v>76</v>
      </c>
      <c r="BW51" s="94" t="s">
        <v>7</v>
      </c>
      <c r="BX51" s="94" t="s">
        <v>77</v>
      </c>
      <c r="CL51" s="94" t="s">
        <v>21</v>
      </c>
    </row>
    <row r="52" spans="1:91" s="5" customFormat="1" ht="37.5" customHeight="1">
      <c r="A52" s="96" t="s">
        <v>78</v>
      </c>
      <c r="B52" s="97"/>
      <c r="C52" s="98"/>
      <c r="D52" s="384" t="s">
        <v>79</v>
      </c>
      <c r="E52" s="384"/>
      <c r="F52" s="384"/>
      <c r="G52" s="384"/>
      <c r="H52" s="384"/>
      <c r="I52" s="99"/>
      <c r="J52" s="384" t="s">
        <v>80</v>
      </c>
      <c r="K52" s="384"/>
      <c r="L52" s="384"/>
      <c r="M52" s="384"/>
      <c r="N52" s="384"/>
      <c r="O52" s="384"/>
      <c r="P52" s="384"/>
      <c r="Q52" s="384"/>
      <c r="R52" s="384"/>
      <c r="S52" s="384"/>
      <c r="T52" s="384"/>
      <c r="U52" s="384"/>
      <c r="V52" s="384"/>
      <c r="W52" s="384"/>
      <c r="X52" s="384"/>
      <c r="Y52" s="384"/>
      <c r="Z52" s="384"/>
      <c r="AA52" s="384"/>
      <c r="AB52" s="384"/>
      <c r="AC52" s="384"/>
      <c r="AD52" s="384"/>
      <c r="AE52" s="384"/>
      <c r="AF52" s="384"/>
      <c r="AG52" s="382">
        <f>' 1 - SO  01 Rekonstrukce ...'!J27</f>
        <v>0</v>
      </c>
      <c r="AH52" s="383"/>
      <c r="AI52" s="383"/>
      <c r="AJ52" s="383"/>
      <c r="AK52" s="383"/>
      <c r="AL52" s="383"/>
      <c r="AM52" s="383"/>
      <c r="AN52" s="382">
        <f>SUM(AG52,AT52)</f>
        <v>0</v>
      </c>
      <c r="AO52" s="383"/>
      <c r="AP52" s="383"/>
      <c r="AQ52" s="100" t="s">
        <v>81</v>
      </c>
      <c r="AR52" s="101"/>
      <c r="AS52" s="102">
        <v>0</v>
      </c>
      <c r="AT52" s="103">
        <f>ROUND(SUM(AV52:AW52),2)</f>
        <v>0</v>
      </c>
      <c r="AU52" s="104">
        <f>' 1 - SO  01 Rekonstrukce ...'!P89</f>
        <v>0</v>
      </c>
      <c r="AV52" s="103">
        <f>' 1 - SO  01 Rekonstrukce ...'!J30</f>
        <v>0</v>
      </c>
      <c r="AW52" s="103">
        <f>' 1 - SO  01 Rekonstrukce ...'!J31</f>
        <v>0</v>
      </c>
      <c r="AX52" s="103">
        <f>' 1 - SO  01 Rekonstrukce ...'!J32</f>
        <v>0</v>
      </c>
      <c r="AY52" s="103">
        <f>' 1 - SO  01 Rekonstrukce ...'!J33</f>
        <v>0</v>
      </c>
      <c r="AZ52" s="103">
        <f>' 1 - SO  01 Rekonstrukce ...'!F30</f>
        <v>0</v>
      </c>
      <c r="BA52" s="103">
        <f>' 1 - SO  01 Rekonstrukce ...'!F31</f>
        <v>0</v>
      </c>
      <c r="BB52" s="103">
        <f>' 1 - SO  01 Rekonstrukce ...'!F32</f>
        <v>0</v>
      </c>
      <c r="BC52" s="103">
        <f>' 1 - SO  01 Rekonstrukce ...'!F33</f>
        <v>0</v>
      </c>
      <c r="BD52" s="105">
        <f>' 1 - SO  01 Rekonstrukce ...'!F34</f>
        <v>0</v>
      </c>
      <c r="BT52" s="106" t="s">
        <v>82</v>
      </c>
      <c r="BV52" s="106" t="s">
        <v>76</v>
      </c>
      <c r="BW52" s="106" t="s">
        <v>83</v>
      </c>
      <c r="BX52" s="106" t="s">
        <v>7</v>
      </c>
      <c r="CL52" s="106" t="s">
        <v>21</v>
      </c>
      <c r="CM52" s="106" t="s">
        <v>84</v>
      </c>
    </row>
    <row r="53" spans="1:91" s="5" customFormat="1" ht="22.5" customHeight="1">
      <c r="A53" s="96" t="s">
        <v>78</v>
      </c>
      <c r="B53" s="97"/>
      <c r="C53" s="98"/>
      <c r="D53" s="384" t="s">
        <v>84</v>
      </c>
      <c r="E53" s="384"/>
      <c r="F53" s="384"/>
      <c r="G53" s="384"/>
      <c r="H53" s="384"/>
      <c r="I53" s="99"/>
      <c r="J53" s="384" t="s">
        <v>85</v>
      </c>
      <c r="K53" s="384"/>
      <c r="L53" s="384"/>
      <c r="M53" s="384"/>
      <c r="N53" s="384"/>
      <c r="O53" s="384"/>
      <c r="P53" s="384"/>
      <c r="Q53" s="384"/>
      <c r="R53" s="384"/>
      <c r="S53" s="384"/>
      <c r="T53" s="384"/>
      <c r="U53" s="384"/>
      <c r="V53" s="384"/>
      <c r="W53" s="384"/>
      <c r="X53" s="384"/>
      <c r="Y53" s="384"/>
      <c r="Z53" s="384"/>
      <c r="AA53" s="384"/>
      <c r="AB53" s="384"/>
      <c r="AC53" s="384"/>
      <c r="AD53" s="384"/>
      <c r="AE53" s="384"/>
      <c r="AF53" s="384"/>
      <c r="AG53" s="382">
        <f>'2 - VON Vedlejší a ostatn...'!J27</f>
        <v>0</v>
      </c>
      <c r="AH53" s="383"/>
      <c r="AI53" s="383"/>
      <c r="AJ53" s="383"/>
      <c r="AK53" s="383"/>
      <c r="AL53" s="383"/>
      <c r="AM53" s="383"/>
      <c r="AN53" s="382">
        <f>SUM(AG53,AT53)</f>
        <v>0</v>
      </c>
      <c r="AO53" s="383"/>
      <c r="AP53" s="383"/>
      <c r="AQ53" s="100" t="s">
        <v>81</v>
      </c>
      <c r="AR53" s="101"/>
      <c r="AS53" s="107">
        <v>0</v>
      </c>
      <c r="AT53" s="108">
        <f>ROUND(SUM(AV53:AW53),2)</f>
        <v>0</v>
      </c>
      <c r="AU53" s="109">
        <f>'2 - VON Vedlejší a ostatn...'!P83</f>
        <v>0</v>
      </c>
      <c r="AV53" s="108">
        <f>'2 - VON Vedlejší a ostatn...'!J30</f>
        <v>0</v>
      </c>
      <c r="AW53" s="108">
        <f>'2 - VON Vedlejší a ostatn...'!J31</f>
        <v>0</v>
      </c>
      <c r="AX53" s="108">
        <f>'2 - VON Vedlejší a ostatn...'!J32</f>
        <v>0</v>
      </c>
      <c r="AY53" s="108">
        <f>'2 - VON Vedlejší a ostatn...'!J33</f>
        <v>0</v>
      </c>
      <c r="AZ53" s="108">
        <f>'2 - VON Vedlejší a ostatn...'!F30</f>
        <v>0</v>
      </c>
      <c r="BA53" s="108">
        <f>'2 - VON Vedlejší a ostatn...'!F31</f>
        <v>0</v>
      </c>
      <c r="BB53" s="108">
        <f>'2 - VON Vedlejší a ostatn...'!F32</f>
        <v>0</v>
      </c>
      <c r="BC53" s="108">
        <f>'2 - VON Vedlejší a ostatn...'!F33</f>
        <v>0</v>
      </c>
      <c r="BD53" s="110">
        <f>'2 - VON Vedlejší a ostatn...'!F34</f>
        <v>0</v>
      </c>
      <c r="BT53" s="106" t="s">
        <v>82</v>
      </c>
      <c r="BV53" s="106" t="s">
        <v>76</v>
      </c>
      <c r="BW53" s="106" t="s">
        <v>86</v>
      </c>
      <c r="BX53" s="106" t="s">
        <v>7</v>
      </c>
      <c r="CL53" s="106" t="s">
        <v>21</v>
      </c>
      <c r="CM53" s="106" t="s">
        <v>84</v>
      </c>
    </row>
    <row r="54" spans="1:91" s="1" customFormat="1" ht="30" customHeight="1">
      <c r="B54" s="41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1"/>
    </row>
    <row r="55" spans="1:91" s="1" customFormat="1" ht="6.95" customHeight="1"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61"/>
    </row>
  </sheetData>
  <sheetProtection password="CC35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 1 - SO  01 Rekonstrukce ...'!C2" display="/"/>
    <hyperlink ref="A53" location="'2 - VON Vedlejší a ostatn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30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87</v>
      </c>
      <c r="G1" s="395" t="s">
        <v>88</v>
      </c>
      <c r="H1" s="395"/>
      <c r="I1" s="115"/>
      <c r="J1" s="114" t="s">
        <v>89</v>
      </c>
      <c r="K1" s="113" t="s">
        <v>90</v>
      </c>
      <c r="L1" s="114" t="s">
        <v>91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24" t="s">
        <v>83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84</v>
      </c>
    </row>
    <row r="4" spans="1:70" ht="36.950000000000003" customHeight="1">
      <c r="B4" s="28"/>
      <c r="C4" s="29"/>
      <c r="D4" s="30" t="s">
        <v>92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88" t="str">
        <f>'Rekapitulace stavby'!K6</f>
        <v>Lukavický potok, 10100958, Letohrad, 1,000 - 1,750, rekonstrukce koryta</v>
      </c>
      <c r="F7" s="389"/>
      <c r="G7" s="389"/>
      <c r="H7" s="389"/>
      <c r="I7" s="117"/>
      <c r="J7" s="29"/>
      <c r="K7" s="31"/>
    </row>
    <row r="8" spans="1:70" s="1" customFormat="1">
      <c r="B8" s="41"/>
      <c r="C8" s="42"/>
      <c r="D8" s="37" t="s">
        <v>93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90" t="s">
        <v>94</v>
      </c>
      <c r="F9" s="391"/>
      <c r="G9" s="391"/>
      <c r="H9" s="39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30</v>
      </c>
      <c r="K11" s="45"/>
    </row>
    <row r="12" spans="1:70" s="1" customFormat="1" ht="14.45" customHeight="1">
      <c r="B12" s="41"/>
      <c r="C12" s="42"/>
      <c r="D12" s="37" t="s">
        <v>24</v>
      </c>
      <c r="E12" s="42"/>
      <c r="F12" s="35" t="s">
        <v>25</v>
      </c>
      <c r="G12" s="42"/>
      <c r="H12" s="42"/>
      <c r="I12" s="119" t="s">
        <v>26</v>
      </c>
      <c r="J12" s="120" t="str">
        <f>'Rekapitulace stavby'!AN8</f>
        <v>22.2.2017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28</v>
      </c>
      <c r="E14" s="42"/>
      <c r="F14" s="42"/>
      <c r="G14" s="42"/>
      <c r="H14" s="42"/>
      <c r="I14" s="119" t="s">
        <v>29</v>
      </c>
      <c r="J14" s="35" t="s">
        <v>30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30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29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29</v>
      </c>
      <c r="J20" s="35" t="s">
        <v>30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30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48.75" customHeight="1">
      <c r="B24" s="121"/>
      <c r="C24" s="122"/>
      <c r="D24" s="122"/>
      <c r="E24" s="357" t="s">
        <v>39</v>
      </c>
      <c r="F24" s="357"/>
      <c r="G24" s="357"/>
      <c r="H24" s="35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40</v>
      </c>
      <c r="E27" s="42"/>
      <c r="F27" s="42"/>
      <c r="G27" s="42"/>
      <c r="H27" s="42"/>
      <c r="I27" s="118"/>
      <c r="J27" s="128">
        <f>ROUND(J89,2)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42</v>
      </c>
      <c r="G29" s="42"/>
      <c r="H29" s="42"/>
      <c r="I29" s="129" t="s">
        <v>41</v>
      </c>
      <c r="J29" s="46" t="s">
        <v>43</v>
      </c>
      <c r="K29" s="45"/>
    </row>
    <row r="30" spans="2:11" s="1" customFormat="1" ht="14.45" customHeight="1">
      <c r="B30" s="41"/>
      <c r="C30" s="42"/>
      <c r="D30" s="49" t="s">
        <v>44</v>
      </c>
      <c r="E30" s="49" t="s">
        <v>45</v>
      </c>
      <c r="F30" s="130">
        <f>ROUND(SUM(BE89:BE305), 2)</f>
        <v>0</v>
      </c>
      <c r="G30" s="42"/>
      <c r="H30" s="42"/>
      <c r="I30" s="131">
        <v>0.21</v>
      </c>
      <c r="J30" s="130">
        <f>ROUND(ROUND((SUM(BE89:BE305)),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46</v>
      </c>
      <c r="F31" s="130">
        <f>ROUND(SUM(BF89:BF305), 2)</f>
        <v>0</v>
      </c>
      <c r="G31" s="42"/>
      <c r="H31" s="42"/>
      <c r="I31" s="131">
        <v>0.15</v>
      </c>
      <c r="J31" s="130">
        <f>ROUND(ROUND((SUM(BF89:BF305)),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47</v>
      </c>
      <c r="F32" s="130">
        <f>ROUND(SUM(BG89:BG305),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48</v>
      </c>
      <c r="F33" s="130">
        <f>ROUND(SUM(BH89:BH305),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49</v>
      </c>
      <c r="F34" s="130">
        <f>ROUND(SUM(BI89:BI305),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50</v>
      </c>
      <c r="E36" s="79"/>
      <c r="F36" s="79"/>
      <c r="G36" s="134" t="s">
        <v>51</v>
      </c>
      <c r="H36" s="135" t="s">
        <v>52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95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88" t="str">
        <f>E7</f>
        <v>Lukavický potok, 10100958, Letohrad, 1,000 - 1,750, rekonstrukce koryta</v>
      </c>
      <c r="F45" s="389"/>
      <c r="G45" s="389"/>
      <c r="H45" s="389"/>
      <c r="I45" s="118"/>
      <c r="J45" s="42"/>
      <c r="K45" s="45"/>
    </row>
    <row r="46" spans="2:11" s="1" customFormat="1" ht="14.45" customHeight="1">
      <c r="B46" s="41"/>
      <c r="C46" s="37" t="s">
        <v>93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0" t="str">
        <f>E9</f>
        <v xml:space="preserve"> 1 - SO  01 Rekonstrukce koryta ř. km 1,300 - 1,525</v>
      </c>
      <c r="F47" s="391"/>
      <c r="G47" s="391"/>
      <c r="H47" s="39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>Letohrad</v>
      </c>
      <c r="G49" s="42"/>
      <c r="H49" s="42"/>
      <c r="I49" s="119" t="s">
        <v>26</v>
      </c>
      <c r="J49" s="120" t="str">
        <f>IF(J12="","",J12)</f>
        <v>22.2.2017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28</v>
      </c>
      <c r="D51" s="42"/>
      <c r="E51" s="42"/>
      <c r="F51" s="35" t="str">
        <f>E15</f>
        <v>Povodí Labe,státní podnik,Víta Nejedlého 951, HK 3</v>
      </c>
      <c r="G51" s="42"/>
      <c r="H51" s="42"/>
      <c r="I51" s="119" t="s">
        <v>35</v>
      </c>
      <c r="J51" s="35" t="str">
        <f>E21</f>
        <v>Multiaqua, s.r.o.,Veverkova 1343, HK2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96</v>
      </c>
      <c r="D54" s="132"/>
      <c r="E54" s="132"/>
      <c r="F54" s="132"/>
      <c r="G54" s="132"/>
      <c r="H54" s="132"/>
      <c r="I54" s="145"/>
      <c r="J54" s="146" t="s">
        <v>97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98</v>
      </c>
      <c r="D56" s="42"/>
      <c r="E56" s="42"/>
      <c r="F56" s="42"/>
      <c r="G56" s="42"/>
      <c r="H56" s="42"/>
      <c r="I56" s="118"/>
      <c r="J56" s="128">
        <f>J89</f>
        <v>0</v>
      </c>
      <c r="K56" s="45"/>
      <c r="AU56" s="24" t="s">
        <v>99</v>
      </c>
    </row>
    <row r="57" spans="2:47" s="7" customFormat="1" ht="24.95" customHeight="1">
      <c r="B57" s="149"/>
      <c r="C57" s="150"/>
      <c r="D57" s="151" t="s">
        <v>100</v>
      </c>
      <c r="E57" s="152"/>
      <c r="F57" s="152"/>
      <c r="G57" s="152"/>
      <c r="H57" s="152"/>
      <c r="I57" s="153"/>
      <c r="J57" s="154">
        <f>J90</f>
        <v>0</v>
      </c>
      <c r="K57" s="155"/>
    </row>
    <row r="58" spans="2:47" s="8" customFormat="1" ht="19.899999999999999" customHeight="1">
      <c r="B58" s="156"/>
      <c r="C58" s="157"/>
      <c r="D58" s="158" t="s">
        <v>101</v>
      </c>
      <c r="E58" s="159"/>
      <c r="F58" s="159"/>
      <c r="G58" s="159"/>
      <c r="H58" s="159"/>
      <c r="I58" s="160"/>
      <c r="J58" s="161">
        <f>J91</f>
        <v>0</v>
      </c>
      <c r="K58" s="162"/>
    </row>
    <row r="59" spans="2:47" s="8" customFormat="1" ht="19.899999999999999" customHeight="1">
      <c r="B59" s="156"/>
      <c r="C59" s="157"/>
      <c r="D59" s="158" t="s">
        <v>102</v>
      </c>
      <c r="E59" s="159"/>
      <c r="F59" s="159"/>
      <c r="G59" s="159"/>
      <c r="H59" s="159"/>
      <c r="I59" s="160"/>
      <c r="J59" s="161">
        <f>J158</f>
        <v>0</v>
      </c>
      <c r="K59" s="162"/>
    </row>
    <row r="60" spans="2:47" s="8" customFormat="1" ht="19.899999999999999" customHeight="1">
      <c r="B60" s="156"/>
      <c r="C60" s="157"/>
      <c r="D60" s="158" t="s">
        <v>103</v>
      </c>
      <c r="E60" s="159"/>
      <c r="F60" s="159"/>
      <c r="G60" s="159"/>
      <c r="H60" s="159"/>
      <c r="I60" s="160"/>
      <c r="J60" s="161">
        <f>J165</f>
        <v>0</v>
      </c>
      <c r="K60" s="162"/>
    </row>
    <row r="61" spans="2:47" s="8" customFormat="1" ht="19.899999999999999" customHeight="1">
      <c r="B61" s="156"/>
      <c r="C61" s="157"/>
      <c r="D61" s="158" t="s">
        <v>104</v>
      </c>
      <c r="E61" s="159"/>
      <c r="F61" s="159"/>
      <c r="G61" s="159"/>
      <c r="H61" s="159"/>
      <c r="I61" s="160"/>
      <c r="J61" s="161">
        <f>J199</f>
        <v>0</v>
      </c>
      <c r="K61" s="162"/>
    </row>
    <row r="62" spans="2:47" s="8" customFormat="1" ht="19.899999999999999" customHeight="1">
      <c r="B62" s="156"/>
      <c r="C62" s="157"/>
      <c r="D62" s="158" t="s">
        <v>105</v>
      </c>
      <c r="E62" s="159"/>
      <c r="F62" s="159"/>
      <c r="G62" s="159"/>
      <c r="H62" s="159"/>
      <c r="I62" s="160"/>
      <c r="J62" s="161">
        <f>J231</f>
        <v>0</v>
      </c>
      <c r="K62" s="162"/>
    </row>
    <row r="63" spans="2:47" s="8" customFormat="1" ht="19.899999999999999" customHeight="1">
      <c r="B63" s="156"/>
      <c r="C63" s="157"/>
      <c r="D63" s="158" t="s">
        <v>106</v>
      </c>
      <c r="E63" s="159"/>
      <c r="F63" s="159"/>
      <c r="G63" s="159"/>
      <c r="H63" s="159"/>
      <c r="I63" s="160"/>
      <c r="J63" s="161">
        <f>J259</f>
        <v>0</v>
      </c>
      <c r="K63" s="162"/>
    </row>
    <row r="64" spans="2:47" s="8" customFormat="1" ht="19.899999999999999" customHeight="1">
      <c r="B64" s="156"/>
      <c r="C64" s="157"/>
      <c r="D64" s="158" t="s">
        <v>107</v>
      </c>
      <c r="E64" s="159"/>
      <c r="F64" s="159"/>
      <c r="G64" s="159"/>
      <c r="H64" s="159"/>
      <c r="I64" s="160"/>
      <c r="J64" s="161">
        <f>J272</f>
        <v>0</v>
      </c>
      <c r="K64" s="162"/>
    </row>
    <row r="65" spans="2:12" s="8" customFormat="1" ht="19.899999999999999" customHeight="1">
      <c r="B65" s="156"/>
      <c r="C65" s="157"/>
      <c r="D65" s="158" t="s">
        <v>108</v>
      </c>
      <c r="E65" s="159"/>
      <c r="F65" s="159"/>
      <c r="G65" s="159"/>
      <c r="H65" s="159"/>
      <c r="I65" s="160"/>
      <c r="J65" s="161">
        <f>J278</f>
        <v>0</v>
      </c>
      <c r="K65" s="162"/>
    </row>
    <row r="66" spans="2:12" s="7" customFormat="1" ht="24.95" customHeight="1">
      <c r="B66" s="149"/>
      <c r="C66" s="150"/>
      <c r="D66" s="151" t="s">
        <v>109</v>
      </c>
      <c r="E66" s="152"/>
      <c r="F66" s="152"/>
      <c r="G66" s="152"/>
      <c r="H66" s="152"/>
      <c r="I66" s="153"/>
      <c r="J66" s="154">
        <f>J280</f>
        <v>0</v>
      </c>
      <c r="K66" s="155"/>
    </row>
    <row r="67" spans="2:12" s="8" customFormat="1" ht="19.899999999999999" customHeight="1">
      <c r="B67" s="156"/>
      <c r="C67" s="157"/>
      <c r="D67" s="158" t="s">
        <v>110</v>
      </c>
      <c r="E67" s="159"/>
      <c r="F67" s="159"/>
      <c r="G67" s="159"/>
      <c r="H67" s="159"/>
      <c r="I67" s="160"/>
      <c r="J67" s="161">
        <f>J281</f>
        <v>0</v>
      </c>
      <c r="K67" s="162"/>
    </row>
    <row r="68" spans="2:12" s="8" customFormat="1" ht="19.899999999999999" customHeight="1">
      <c r="B68" s="156"/>
      <c r="C68" s="157"/>
      <c r="D68" s="158" t="s">
        <v>111</v>
      </c>
      <c r="E68" s="159"/>
      <c r="F68" s="159"/>
      <c r="G68" s="159"/>
      <c r="H68" s="159"/>
      <c r="I68" s="160"/>
      <c r="J68" s="161">
        <f>J284</f>
        <v>0</v>
      </c>
      <c r="K68" s="162"/>
    </row>
    <row r="69" spans="2:12" s="8" customFormat="1" ht="19.899999999999999" customHeight="1">
      <c r="B69" s="156"/>
      <c r="C69" s="157"/>
      <c r="D69" s="158" t="s">
        <v>112</v>
      </c>
      <c r="E69" s="159"/>
      <c r="F69" s="159"/>
      <c r="G69" s="159"/>
      <c r="H69" s="159"/>
      <c r="I69" s="160"/>
      <c r="J69" s="161">
        <f>J298</f>
        <v>0</v>
      </c>
      <c r="K69" s="162"/>
    </row>
    <row r="70" spans="2:12" s="1" customFormat="1" ht="21.75" customHeight="1">
      <c r="B70" s="41"/>
      <c r="C70" s="42"/>
      <c r="D70" s="42"/>
      <c r="E70" s="42"/>
      <c r="F70" s="42"/>
      <c r="G70" s="42"/>
      <c r="H70" s="42"/>
      <c r="I70" s="118"/>
      <c r="J70" s="42"/>
      <c r="K70" s="45"/>
    </row>
    <row r="71" spans="2:12" s="1" customFormat="1" ht="6.95" customHeight="1">
      <c r="B71" s="56"/>
      <c r="C71" s="57"/>
      <c r="D71" s="57"/>
      <c r="E71" s="57"/>
      <c r="F71" s="57"/>
      <c r="G71" s="57"/>
      <c r="H71" s="57"/>
      <c r="I71" s="139"/>
      <c r="J71" s="57"/>
      <c r="K71" s="58"/>
    </row>
    <row r="75" spans="2:12" s="1" customFormat="1" ht="6.95" customHeight="1">
      <c r="B75" s="59"/>
      <c r="C75" s="60"/>
      <c r="D75" s="60"/>
      <c r="E75" s="60"/>
      <c r="F75" s="60"/>
      <c r="G75" s="60"/>
      <c r="H75" s="60"/>
      <c r="I75" s="142"/>
      <c r="J75" s="60"/>
      <c r="K75" s="60"/>
      <c r="L75" s="61"/>
    </row>
    <row r="76" spans="2:12" s="1" customFormat="1" ht="36.950000000000003" customHeight="1">
      <c r="B76" s="41"/>
      <c r="C76" s="62" t="s">
        <v>113</v>
      </c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 ht="14.45" customHeight="1">
      <c r="B78" s="41"/>
      <c r="C78" s="65" t="s">
        <v>18</v>
      </c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22.5" customHeight="1">
      <c r="B79" s="41"/>
      <c r="C79" s="63"/>
      <c r="D79" s="63"/>
      <c r="E79" s="392" t="str">
        <f>E7</f>
        <v>Lukavický potok, 10100958, Letohrad, 1,000 - 1,750, rekonstrukce koryta</v>
      </c>
      <c r="F79" s="393"/>
      <c r="G79" s="393"/>
      <c r="H79" s="393"/>
      <c r="I79" s="163"/>
      <c r="J79" s="63"/>
      <c r="K79" s="63"/>
      <c r="L79" s="61"/>
    </row>
    <row r="80" spans="2:12" s="1" customFormat="1" ht="14.45" customHeight="1">
      <c r="B80" s="41"/>
      <c r="C80" s="65" t="s">
        <v>93</v>
      </c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1" customFormat="1" ht="23.25" customHeight="1">
      <c r="B81" s="41"/>
      <c r="C81" s="63"/>
      <c r="D81" s="63"/>
      <c r="E81" s="368" t="str">
        <f>E9</f>
        <v xml:space="preserve"> 1 - SO  01 Rekonstrukce koryta ř. km 1,300 - 1,525</v>
      </c>
      <c r="F81" s="394"/>
      <c r="G81" s="394"/>
      <c r="H81" s="394"/>
      <c r="I81" s="163"/>
      <c r="J81" s="63"/>
      <c r="K81" s="63"/>
      <c r="L81" s="61"/>
    </row>
    <row r="82" spans="2:65" s="1" customFormat="1" ht="6.95" customHeight="1">
      <c r="B82" s="41"/>
      <c r="C82" s="63"/>
      <c r="D82" s="63"/>
      <c r="E82" s="63"/>
      <c r="F82" s="63"/>
      <c r="G82" s="63"/>
      <c r="H82" s="63"/>
      <c r="I82" s="163"/>
      <c r="J82" s="63"/>
      <c r="K82" s="63"/>
      <c r="L82" s="61"/>
    </row>
    <row r="83" spans="2:65" s="1" customFormat="1" ht="18" customHeight="1">
      <c r="B83" s="41"/>
      <c r="C83" s="65" t="s">
        <v>24</v>
      </c>
      <c r="D83" s="63"/>
      <c r="E83" s="63"/>
      <c r="F83" s="164" t="str">
        <f>F12</f>
        <v>Letohrad</v>
      </c>
      <c r="G83" s="63"/>
      <c r="H83" s="63"/>
      <c r="I83" s="165" t="s">
        <v>26</v>
      </c>
      <c r="J83" s="73" t="str">
        <f>IF(J12="","",J12)</f>
        <v>22.2.2017</v>
      </c>
      <c r="K83" s="63"/>
      <c r="L83" s="61"/>
    </row>
    <row r="84" spans="2:65" s="1" customFormat="1" ht="6.95" customHeight="1">
      <c r="B84" s="41"/>
      <c r="C84" s="63"/>
      <c r="D84" s="63"/>
      <c r="E84" s="63"/>
      <c r="F84" s="63"/>
      <c r="G84" s="63"/>
      <c r="H84" s="63"/>
      <c r="I84" s="163"/>
      <c r="J84" s="63"/>
      <c r="K84" s="63"/>
      <c r="L84" s="61"/>
    </row>
    <row r="85" spans="2:65" s="1" customFormat="1">
      <c r="B85" s="41"/>
      <c r="C85" s="65" t="s">
        <v>28</v>
      </c>
      <c r="D85" s="63"/>
      <c r="E85" s="63"/>
      <c r="F85" s="164" t="str">
        <f>E15</f>
        <v>Povodí Labe,státní podnik,Víta Nejedlého 951, HK 3</v>
      </c>
      <c r="G85" s="63"/>
      <c r="H85" s="63"/>
      <c r="I85" s="165" t="s">
        <v>35</v>
      </c>
      <c r="J85" s="164" t="str">
        <f>E21</f>
        <v>Multiaqua, s.r.o.,Veverkova 1343, HK2</v>
      </c>
      <c r="K85" s="63"/>
      <c r="L85" s="61"/>
    </row>
    <row r="86" spans="2:65" s="1" customFormat="1" ht="14.45" customHeight="1">
      <c r="B86" s="41"/>
      <c r="C86" s="65" t="s">
        <v>33</v>
      </c>
      <c r="D86" s="63"/>
      <c r="E86" s="63"/>
      <c r="F86" s="164" t="str">
        <f>IF(E18="","",E18)</f>
        <v/>
      </c>
      <c r="G86" s="63"/>
      <c r="H86" s="63"/>
      <c r="I86" s="163"/>
      <c r="J86" s="63"/>
      <c r="K86" s="63"/>
      <c r="L86" s="61"/>
    </row>
    <row r="87" spans="2:65" s="1" customFormat="1" ht="10.35" customHeight="1">
      <c r="B87" s="41"/>
      <c r="C87" s="63"/>
      <c r="D87" s="63"/>
      <c r="E87" s="63"/>
      <c r="F87" s="63"/>
      <c r="G87" s="63"/>
      <c r="H87" s="63"/>
      <c r="I87" s="163"/>
      <c r="J87" s="63"/>
      <c r="K87" s="63"/>
      <c r="L87" s="61"/>
    </row>
    <row r="88" spans="2:65" s="9" customFormat="1" ht="29.25" customHeight="1">
      <c r="B88" s="166"/>
      <c r="C88" s="167" t="s">
        <v>114</v>
      </c>
      <c r="D88" s="168" t="s">
        <v>59</v>
      </c>
      <c r="E88" s="168" t="s">
        <v>55</v>
      </c>
      <c r="F88" s="168" t="s">
        <v>115</v>
      </c>
      <c r="G88" s="168" t="s">
        <v>116</v>
      </c>
      <c r="H88" s="168" t="s">
        <v>117</v>
      </c>
      <c r="I88" s="169" t="s">
        <v>118</v>
      </c>
      <c r="J88" s="168" t="s">
        <v>97</v>
      </c>
      <c r="K88" s="170" t="s">
        <v>119</v>
      </c>
      <c r="L88" s="171"/>
      <c r="M88" s="81" t="s">
        <v>120</v>
      </c>
      <c r="N88" s="82" t="s">
        <v>44</v>
      </c>
      <c r="O88" s="82" t="s">
        <v>121</v>
      </c>
      <c r="P88" s="82" t="s">
        <v>122</v>
      </c>
      <c r="Q88" s="82" t="s">
        <v>123</v>
      </c>
      <c r="R88" s="82" t="s">
        <v>124</v>
      </c>
      <c r="S88" s="82" t="s">
        <v>125</v>
      </c>
      <c r="T88" s="83" t="s">
        <v>126</v>
      </c>
    </row>
    <row r="89" spans="2:65" s="1" customFormat="1" ht="29.25" customHeight="1">
      <c r="B89" s="41"/>
      <c r="C89" s="87" t="s">
        <v>98</v>
      </c>
      <c r="D89" s="63"/>
      <c r="E89" s="63"/>
      <c r="F89" s="63"/>
      <c r="G89" s="63"/>
      <c r="H89" s="63"/>
      <c r="I89" s="163"/>
      <c r="J89" s="172">
        <f>BK89</f>
        <v>0</v>
      </c>
      <c r="K89" s="63"/>
      <c r="L89" s="61"/>
      <c r="M89" s="84"/>
      <c r="N89" s="85"/>
      <c r="O89" s="85"/>
      <c r="P89" s="173">
        <f>P90+P280</f>
        <v>0</v>
      </c>
      <c r="Q89" s="85"/>
      <c r="R89" s="173">
        <f>R90+R280</f>
        <v>1175.9876860200002</v>
      </c>
      <c r="S89" s="85"/>
      <c r="T89" s="174">
        <f>T90+T280</f>
        <v>11.076000000000001</v>
      </c>
      <c r="AT89" s="24" t="s">
        <v>73</v>
      </c>
      <c r="AU89" s="24" t="s">
        <v>99</v>
      </c>
      <c r="BK89" s="175">
        <f>BK90+BK280</f>
        <v>0</v>
      </c>
    </row>
    <row r="90" spans="2:65" s="10" customFormat="1" ht="37.35" customHeight="1">
      <c r="B90" s="176"/>
      <c r="C90" s="177"/>
      <c r="D90" s="178" t="s">
        <v>73</v>
      </c>
      <c r="E90" s="179" t="s">
        <v>127</v>
      </c>
      <c r="F90" s="179" t="s">
        <v>128</v>
      </c>
      <c r="G90" s="177"/>
      <c r="H90" s="177"/>
      <c r="I90" s="180"/>
      <c r="J90" s="181">
        <f>BK90</f>
        <v>0</v>
      </c>
      <c r="K90" s="177"/>
      <c r="L90" s="182"/>
      <c r="M90" s="183"/>
      <c r="N90" s="184"/>
      <c r="O90" s="184"/>
      <c r="P90" s="185">
        <f>P91+P158+P165+P199+P231+P259+P272+P278</f>
        <v>0</v>
      </c>
      <c r="Q90" s="184"/>
      <c r="R90" s="185">
        <f>R91+R158+R165+R199+R231+R259+R272+R278</f>
        <v>1174.7767925500002</v>
      </c>
      <c r="S90" s="184"/>
      <c r="T90" s="186">
        <f>T91+T158+T165+T199+T231+T259+T272+T278</f>
        <v>11.076000000000001</v>
      </c>
      <c r="AR90" s="187" t="s">
        <v>82</v>
      </c>
      <c r="AT90" s="188" t="s">
        <v>73</v>
      </c>
      <c r="AU90" s="188" t="s">
        <v>74</v>
      </c>
      <c r="AY90" s="187" t="s">
        <v>129</v>
      </c>
      <c r="BK90" s="189">
        <f>BK91+BK158+BK165+BK199+BK231+BK259+BK272+BK278</f>
        <v>0</v>
      </c>
    </row>
    <row r="91" spans="2:65" s="10" customFormat="1" ht="19.899999999999999" customHeight="1">
      <c r="B91" s="176"/>
      <c r="C91" s="177"/>
      <c r="D91" s="190" t="s">
        <v>73</v>
      </c>
      <c r="E91" s="191" t="s">
        <v>82</v>
      </c>
      <c r="F91" s="191" t="s">
        <v>130</v>
      </c>
      <c r="G91" s="177"/>
      <c r="H91" s="177"/>
      <c r="I91" s="180"/>
      <c r="J91" s="192">
        <f>BK91</f>
        <v>0</v>
      </c>
      <c r="K91" s="177"/>
      <c r="L91" s="182"/>
      <c r="M91" s="183"/>
      <c r="N91" s="184"/>
      <c r="O91" s="184"/>
      <c r="P91" s="185">
        <f>SUM(P92:P157)</f>
        <v>0</v>
      </c>
      <c r="Q91" s="184"/>
      <c r="R91" s="185">
        <f>SUM(R92:R157)</f>
        <v>0.189418</v>
      </c>
      <c r="S91" s="184"/>
      <c r="T91" s="186">
        <f>SUM(T92:T157)</f>
        <v>0</v>
      </c>
      <c r="AR91" s="187" t="s">
        <v>82</v>
      </c>
      <c r="AT91" s="188" t="s">
        <v>73</v>
      </c>
      <c r="AU91" s="188" t="s">
        <v>82</v>
      </c>
      <c r="AY91" s="187" t="s">
        <v>129</v>
      </c>
      <c r="BK91" s="189">
        <f>SUM(BK92:BK157)</f>
        <v>0</v>
      </c>
    </row>
    <row r="92" spans="2:65" s="1" customFormat="1" ht="31.5" customHeight="1">
      <c r="B92" s="41"/>
      <c r="C92" s="193" t="s">
        <v>82</v>
      </c>
      <c r="D92" s="193" t="s">
        <v>131</v>
      </c>
      <c r="E92" s="194" t="s">
        <v>132</v>
      </c>
      <c r="F92" s="195" t="s">
        <v>133</v>
      </c>
      <c r="G92" s="196" t="s">
        <v>134</v>
      </c>
      <c r="H92" s="197">
        <v>36</v>
      </c>
      <c r="I92" s="198"/>
      <c r="J92" s="199">
        <f>ROUND(I92*H92,2)</f>
        <v>0</v>
      </c>
      <c r="K92" s="195" t="s">
        <v>135</v>
      </c>
      <c r="L92" s="61"/>
      <c r="M92" s="200" t="s">
        <v>30</v>
      </c>
      <c r="N92" s="201" t="s">
        <v>45</v>
      </c>
      <c r="O92" s="42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AR92" s="24" t="s">
        <v>136</v>
      </c>
      <c r="AT92" s="24" t="s">
        <v>131</v>
      </c>
      <c r="AU92" s="24" t="s">
        <v>84</v>
      </c>
      <c r="AY92" s="24" t="s">
        <v>129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24" t="s">
        <v>82</v>
      </c>
      <c r="BK92" s="204">
        <f>ROUND(I92*H92,2)</f>
        <v>0</v>
      </c>
      <c r="BL92" s="24" t="s">
        <v>136</v>
      </c>
      <c r="BM92" s="24" t="s">
        <v>137</v>
      </c>
    </row>
    <row r="93" spans="2:65" s="11" customFormat="1" ht="13.5">
      <c r="B93" s="205"/>
      <c r="C93" s="206"/>
      <c r="D93" s="207" t="s">
        <v>138</v>
      </c>
      <c r="E93" s="208" t="s">
        <v>30</v>
      </c>
      <c r="F93" s="209" t="s">
        <v>139</v>
      </c>
      <c r="G93" s="206"/>
      <c r="H93" s="210">
        <v>36</v>
      </c>
      <c r="I93" s="211"/>
      <c r="J93" s="206"/>
      <c r="K93" s="206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138</v>
      </c>
      <c r="AU93" s="216" t="s">
        <v>84</v>
      </c>
      <c r="AV93" s="11" t="s">
        <v>84</v>
      </c>
      <c r="AW93" s="11" t="s">
        <v>37</v>
      </c>
      <c r="AX93" s="11" t="s">
        <v>82</v>
      </c>
      <c r="AY93" s="216" t="s">
        <v>129</v>
      </c>
    </row>
    <row r="94" spans="2:65" s="1" customFormat="1" ht="22.5" customHeight="1">
      <c r="B94" s="41"/>
      <c r="C94" s="193" t="s">
        <v>84</v>
      </c>
      <c r="D94" s="193" t="s">
        <v>131</v>
      </c>
      <c r="E94" s="194" t="s">
        <v>140</v>
      </c>
      <c r="F94" s="195" t="s">
        <v>141</v>
      </c>
      <c r="G94" s="196" t="s">
        <v>142</v>
      </c>
      <c r="H94" s="197">
        <v>1</v>
      </c>
      <c r="I94" s="198"/>
      <c r="J94" s="199">
        <f>ROUND(I94*H94,2)</f>
        <v>0</v>
      </c>
      <c r="K94" s="195" t="s">
        <v>30</v>
      </c>
      <c r="L94" s="61"/>
      <c r="M94" s="200" t="s">
        <v>30</v>
      </c>
      <c r="N94" s="201" t="s">
        <v>45</v>
      </c>
      <c r="O94" s="42"/>
      <c r="P94" s="202">
        <f>O94*H94</f>
        <v>0</v>
      </c>
      <c r="Q94" s="202">
        <v>9.5200000000000007E-3</v>
      </c>
      <c r="R94" s="202">
        <f>Q94*H94</f>
        <v>9.5200000000000007E-3</v>
      </c>
      <c r="S94" s="202">
        <v>0</v>
      </c>
      <c r="T94" s="203">
        <f>S94*H94</f>
        <v>0</v>
      </c>
      <c r="AR94" s="24" t="s">
        <v>136</v>
      </c>
      <c r="AT94" s="24" t="s">
        <v>131</v>
      </c>
      <c r="AU94" s="24" t="s">
        <v>84</v>
      </c>
      <c r="AY94" s="24" t="s">
        <v>129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24" t="s">
        <v>82</v>
      </c>
      <c r="BK94" s="204">
        <f>ROUND(I94*H94,2)</f>
        <v>0</v>
      </c>
      <c r="BL94" s="24" t="s">
        <v>136</v>
      </c>
      <c r="BM94" s="24" t="s">
        <v>143</v>
      </c>
    </row>
    <row r="95" spans="2:65" s="1" customFormat="1" ht="27">
      <c r="B95" s="41"/>
      <c r="C95" s="63"/>
      <c r="D95" s="217" t="s">
        <v>144</v>
      </c>
      <c r="E95" s="63"/>
      <c r="F95" s="218" t="s">
        <v>145</v>
      </c>
      <c r="G95" s="63"/>
      <c r="H95" s="63"/>
      <c r="I95" s="163"/>
      <c r="J95" s="63"/>
      <c r="K95" s="63"/>
      <c r="L95" s="61"/>
      <c r="M95" s="219"/>
      <c r="N95" s="42"/>
      <c r="O95" s="42"/>
      <c r="P95" s="42"/>
      <c r="Q95" s="42"/>
      <c r="R95" s="42"/>
      <c r="S95" s="42"/>
      <c r="T95" s="78"/>
      <c r="AT95" s="24" t="s">
        <v>144</v>
      </c>
      <c r="AU95" s="24" t="s">
        <v>84</v>
      </c>
    </row>
    <row r="96" spans="2:65" s="11" customFormat="1" ht="13.5">
      <c r="B96" s="205"/>
      <c r="C96" s="206"/>
      <c r="D96" s="207" t="s">
        <v>138</v>
      </c>
      <c r="E96" s="208" t="s">
        <v>30</v>
      </c>
      <c r="F96" s="209" t="s">
        <v>82</v>
      </c>
      <c r="G96" s="206"/>
      <c r="H96" s="210">
        <v>1</v>
      </c>
      <c r="I96" s="211"/>
      <c r="J96" s="206"/>
      <c r="K96" s="206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138</v>
      </c>
      <c r="AU96" s="216" t="s">
        <v>84</v>
      </c>
      <c r="AV96" s="11" t="s">
        <v>84</v>
      </c>
      <c r="AW96" s="11" t="s">
        <v>37</v>
      </c>
      <c r="AX96" s="11" t="s">
        <v>82</v>
      </c>
      <c r="AY96" s="216" t="s">
        <v>129</v>
      </c>
    </row>
    <row r="97" spans="2:65" s="1" customFormat="1" ht="57" customHeight="1">
      <c r="B97" s="41"/>
      <c r="C97" s="193" t="s">
        <v>136</v>
      </c>
      <c r="D97" s="193" t="s">
        <v>131</v>
      </c>
      <c r="E97" s="194" t="s">
        <v>146</v>
      </c>
      <c r="F97" s="195" t="s">
        <v>147</v>
      </c>
      <c r="G97" s="196" t="s">
        <v>148</v>
      </c>
      <c r="H97" s="197">
        <v>8</v>
      </c>
      <c r="I97" s="198"/>
      <c r="J97" s="199">
        <f>ROUND(I97*H97,2)</f>
        <v>0</v>
      </c>
      <c r="K97" s="195" t="s">
        <v>135</v>
      </c>
      <c r="L97" s="61"/>
      <c r="M97" s="200" t="s">
        <v>30</v>
      </c>
      <c r="N97" s="201" t="s">
        <v>45</v>
      </c>
      <c r="O97" s="42"/>
      <c r="P97" s="202">
        <f>O97*H97</f>
        <v>0</v>
      </c>
      <c r="Q97" s="202">
        <v>8.6800000000000002E-3</v>
      </c>
      <c r="R97" s="202">
        <f>Q97*H97</f>
        <v>6.9440000000000002E-2</v>
      </c>
      <c r="S97" s="202">
        <v>0</v>
      </c>
      <c r="T97" s="203">
        <f>S97*H97</f>
        <v>0</v>
      </c>
      <c r="AR97" s="24" t="s">
        <v>136</v>
      </c>
      <c r="AT97" s="24" t="s">
        <v>131</v>
      </c>
      <c r="AU97" s="24" t="s">
        <v>84</v>
      </c>
      <c r="AY97" s="24" t="s">
        <v>129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4" t="s">
        <v>82</v>
      </c>
      <c r="BK97" s="204">
        <f>ROUND(I97*H97,2)</f>
        <v>0</v>
      </c>
      <c r="BL97" s="24" t="s">
        <v>136</v>
      </c>
      <c r="BM97" s="24" t="s">
        <v>149</v>
      </c>
    </row>
    <row r="98" spans="2:65" s="11" customFormat="1" ht="13.5">
      <c r="B98" s="205"/>
      <c r="C98" s="206"/>
      <c r="D98" s="207" t="s">
        <v>138</v>
      </c>
      <c r="E98" s="208" t="s">
        <v>30</v>
      </c>
      <c r="F98" s="209" t="s">
        <v>150</v>
      </c>
      <c r="G98" s="206"/>
      <c r="H98" s="210">
        <v>8</v>
      </c>
      <c r="I98" s="211"/>
      <c r="J98" s="206"/>
      <c r="K98" s="206"/>
      <c r="L98" s="212"/>
      <c r="M98" s="213"/>
      <c r="N98" s="214"/>
      <c r="O98" s="214"/>
      <c r="P98" s="214"/>
      <c r="Q98" s="214"/>
      <c r="R98" s="214"/>
      <c r="S98" s="214"/>
      <c r="T98" s="215"/>
      <c r="AT98" s="216" t="s">
        <v>138</v>
      </c>
      <c r="AU98" s="216" t="s">
        <v>84</v>
      </c>
      <c r="AV98" s="11" t="s">
        <v>84</v>
      </c>
      <c r="AW98" s="11" t="s">
        <v>37</v>
      </c>
      <c r="AX98" s="11" t="s">
        <v>82</v>
      </c>
      <c r="AY98" s="216" t="s">
        <v>129</v>
      </c>
    </row>
    <row r="99" spans="2:65" s="1" customFormat="1" ht="57" customHeight="1">
      <c r="B99" s="41"/>
      <c r="C99" s="193" t="s">
        <v>151</v>
      </c>
      <c r="D99" s="193" t="s">
        <v>131</v>
      </c>
      <c r="E99" s="194" t="s">
        <v>152</v>
      </c>
      <c r="F99" s="195" t="s">
        <v>153</v>
      </c>
      <c r="G99" s="196" t="s">
        <v>134</v>
      </c>
      <c r="H99" s="197">
        <v>1.6559999999999999</v>
      </c>
      <c r="I99" s="198"/>
      <c r="J99" s="199">
        <f>ROUND(I99*H99,2)</f>
        <v>0</v>
      </c>
      <c r="K99" s="195" t="s">
        <v>135</v>
      </c>
      <c r="L99" s="61"/>
      <c r="M99" s="200" t="s">
        <v>30</v>
      </c>
      <c r="N99" s="201" t="s">
        <v>45</v>
      </c>
      <c r="O99" s="42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AR99" s="24" t="s">
        <v>136</v>
      </c>
      <c r="AT99" s="24" t="s">
        <v>131</v>
      </c>
      <c r="AU99" s="24" t="s">
        <v>84</v>
      </c>
      <c r="AY99" s="24" t="s">
        <v>129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4" t="s">
        <v>82</v>
      </c>
      <c r="BK99" s="204">
        <f>ROUND(I99*H99,2)</f>
        <v>0</v>
      </c>
      <c r="BL99" s="24" t="s">
        <v>136</v>
      </c>
      <c r="BM99" s="24" t="s">
        <v>154</v>
      </c>
    </row>
    <row r="100" spans="2:65" s="11" customFormat="1" ht="13.5">
      <c r="B100" s="205"/>
      <c r="C100" s="206"/>
      <c r="D100" s="207" t="s">
        <v>138</v>
      </c>
      <c r="E100" s="208" t="s">
        <v>30</v>
      </c>
      <c r="F100" s="209" t="s">
        <v>155</v>
      </c>
      <c r="G100" s="206"/>
      <c r="H100" s="210">
        <v>1.6559999999999999</v>
      </c>
      <c r="I100" s="211"/>
      <c r="J100" s="206"/>
      <c r="K100" s="206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138</v>
      </c>
      <c r="AU100" s="216" t="s">
        <v>84</v>
      </c>
      <c r="AV100" s="11" t="s">
        <v>84</v>
      </c>
      <c r="AW100" s="11" t="s">
        <v>37</v>
      </c>
      <c r="AX100" s="11" t="s">
        <v>82</v>
      </c>
      <c r="AY100" s="216" t="s">
        <v>129</v>
      </c>
    </row>
    <row r="101" spans="2:65" s="1" customFormat="1" ht="31.5" customHeight="1">
      <c r="B101" s="41"/>
      <c r="C101" s="193" t="s">
        <v>156</v>
      </c>
      <c r="D101" s="193" t="s">
        <v>131</v>
      </c>
      <c r="E101" s="194" t="s">
        <v>157</v>
      </c>
      <c r="F101" s="195" t="s">
        <v>158</v>
      </c>
      <c r="G101" s="196" t="s">
        <v>134</v>
      </c>
      <c r="H101" s="197">
        <v>24.1</v>
      </c>
      <c r="I101" s="198"/>
      <c r="J101" s="199">
        <f>ROUND(I101*H101,2)</f>
        <v>0</v>
      </c>
      <c r="K101" s="195" t="s">
        <v>135</v>
      </c>
      <c r="L101" s="61"/>
      <c r="M101" s="200" t="s">
        <v>30</v>
      </c>
      <c r="N101" s="201" t="s">
        <v>45</v>
      </c>
      <c r="O101" s="42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AR101" s="24" t="s">
        <v>136</v>
      </c>
      <c r="AT101" s="24" t="s">
        <v>131</v>
      </c>
      <c r="AU101" s="24" t="s">
        <v>84</v>
      </c>
      <c r="AY101" s="24" t="s">
        <v>129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4" t="s">
        <v>82</v>
      </c>
      <c r="BK101" s="204">
        <f>ROUND(I101*H101,2)</f>
        <v>0</v>
      </c>
      <c r="BL101" s="24" t="s">
        <v>136</v>
      </c>
      <c r="BM101" s="24" t="s">
        <v>159</v>
      </c>
    </row>
    <row r="102" spans="2:65" s="11" customFormat="1" ht="13.5">
      <c r="B102" s="205"/>
      <c r="C102" s="206"/>
      <c r="D102" s="207" t="s">
        <v>138</v>
      </c>
      <c r="E102" s="208" t="s">
        <v>30</v>
      </c>
      <c r="F102" s="209" t="s">
        <v>160</v>
      </c>
      <c r="G102" s="206"/>
      <c r="H102" s="210">
        <v>24.1</v>
      </c>
      <c r="I102" s="211"/>
      <c r="J102" s="206"/>
      <c r="K102" s="206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138</v>
      </c>
      <c r="AU102" s="216" t="s">
        <v>84</v>
      </c>
      <c r="AV102" s="11" t="s">
        <v>84</v>
      </c>
      <c r="AW102" s="11" t="s">
        <v>37</v>
      </c>
      <c r="AX102" s="11" t="s">
        <v>82</v>
      </c>
      <c r="AY102" s="216" t="s">
        <v>129</v>
      </c>
    </row>
    <row r="103" spans="2:65" s="1" customFormat="1" ht="31.5" customHeight="1">
      <c r="B103" s="41"/>
      <c r="C103" s="193" t="s">
        <v>161</v>
      </c>
      <c r="D103" s="193" t="s">
        <v>131</v>
      </c>
      <c r="E103" s="194" t="s">
        <v>162</v>
      </c>
      <c r="F103" s="195" t="s">
        <v>163</v>
      </c>
      <c r="G103" s="196" t="s">
        <v>134</v>
      </c>
      <c r="H103" s="197">
        <v>508.5</v>
      </c>
      <c r="I103" s="198"/>
      <c r="J103" s="199">
        <f>ROUND(I103*H103,2)</f>
        <v>0</v>
      </c>
      <c r="K103" s="195" t="s">
        <v>135</v>
      </c>
      <c r="L103" s="61"/>
      <c r="M103" s="200" t="s">
        <v>30</v>
      </c>
      <c r="N103" s="201" t="s">
        <v>45</v>
      </c>
      <c r="O103" s="42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AR103" s="24" t="s">
        <v>136</v>
      </c>
      <c r="AT103" s="24" t="s">
        <v>131</v>
      </c>
      <c r="AU103" s="24" t="s">
        <v>84</v>
      </c>
      <c r="AY103" s="24" t="s">
        <v>129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4" t="s">
        <v>82</v>
      </c>
      <c r="BK103" s="204">
        <f>ROUND(I103*H103,2)</f>
        <v>0</v>
      </c>
      <c r="BL103" s="24" t="s">
        <v>136</v>
      </c>
      <c r="BM103" s="24" t="s">
        <v>164</v>
      </c>
    </row>
    <row r="104" spans="2:65" s="11" customFormat="1" ht="13.5">
      <c r="B104" s="205"/>
      <c r="C104" s="206"/>
      <c r="D104" s="217" t="s">
        <v>138</v>
      </c>
      <c r="E104" s="220" t="s">
        <v>30</v>
      </c>
      <c r="F104" s="221" t="s">
        <v>165</v>
      </c>
      <c r="G104" s="206"/>
      <c r="H104" s="222">
        <v>532.6</v>
      </c>
      <c r="I104" s="211"/>
      <c r="J104" s="206"/>
      <c r="K104" s="206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138</v>
      </c>
      <c r="AU104" s="216" t="s">
        <v>84</v>
      </c>
      <c r="AV104" s="11" t="s">
        <v>84</v>
      </c>
      <c r="AW104" s="11" t="s">
        <v>37</v>
      </c>
      <c r="AX104" s="11" t="s">
        <v>74</v>
      </c>
      <c r="AY104" s="216" t="s">
        <v>129</v>
      </c>
    </row>
    <row r="105" spans="2:65" s="11" customFormat="1" ht="13.5">
      <c r="B105" s="205"/>
      <c r="C105" s="206"/>
      <c r="D105" s="217" t="s">
        <v>138</v>
      </c>
      <c r="E105" s="220" t="s">
        <v>30</v>
      </c>
      <c r="F105" s="221" t="s">
        <v>166</v>
      </c>
      <c r="G105" s="206"/>
      <c r="H105" s="222">
        <v>-24.1</v>
      </c>
      <c r="I105" s="211"/>
      <c r="J105" s="206"/>
      <c r="K105" s="206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138</v>
      </c>
      <c r="AU105" s="216" t="s">
        <v>84</v>
      </c>
      <c r="AV105" s="11" t="s">
        <v>84</v>
      </c>
      <c r="AW105" s="11" t="s">
        <v>37</v>
      </c>
      <c r="AX105" s="11" t="s">
        <v>74</v>
      </c>
      <c r="AY105" s="216" t="s">
        <v>129</v>
      </c>
    </row>
    <row r="106" spans="2:65" s="12" customFormat="1" ht="13.5">
      <c r="B106" s="223"/>
      <c r="C106" s="224"/>
      <c r="D106" s="207" t="s">
        <v>138</v>
      </c>
      <c r="E106" s="225" t="s">
        <v>30</v>
      </c>
      <c r="F106" s="226" t="s">
        <v>167</v>
      </c>
      <c r="G106" s="224"/>
      <c r="H106" s="227">
        <v>508.5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AT106" s="233" t="s">
        <v>138</v>
      </c>
      <c r="AU106" s="233" t="s">
        <v>84</v>
      </c>
      <c r="AV106" s="12" t="s">
        <v>136</v>
      </c>
      <c r="AW106" s="12" t="s">
        <v>37</v>
      </c>
      <c r="AX106" s="12" t="s">
        <v>82</v>
      </c>
      <c r="AY106" s="233" t="s">
        <v>129</v>
      </c>
    </row>
    <row r="107" spans="2:65" s="1" customFormat="1" ht="44.25" customHeight="1">
      <c r="B107" s="41"/>
      <c r="C107" s="193" t="s">
        <v>168</v>
      </c>
      <c r="D107" s="193" t="s">
        <v>131</v>
      </c>
      <c r="E107" s="194" t="s">
        <v>169</v>
      </c>
      <c r="F107" s="195" t="s">
        <v>170</v>
      </c>
      <c r="G107" s="196" t="s">
        <v>134</v>
      </c>
      <c r="H107" s="197">
        <v>152.55000000000001</v>
      </c>
      <c r="I107" s="198"/>
      <c r="J107" s="199">
        <f>ROUND(I107*H107,2)</f>
        <v>0</v>
      </c>
      <c r="K107" s="195" t="s">
        <v>135</v>
      </c>
      <c r="L107" s="61"/>
      <c r="M107" s="200" t="s">
        <v>30</v>
      </c>
      <c r="N107" s="201" t="s">
        <v>45</v>
      </c>
      <c r="O107" s="42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AR107" s="24" t="s">
        <v>136</v>
      </c>
      <c r="AT107" s="24" t="s">
        <v>131</v>
      </c>
      <c r="AU107" s="24" t="s">
        <v>84</v>
      </c>
      <c r="AY107" s="24" t="s">
        <v>129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4" t="s">
        <v>82</v>
      </c>
      <c r="BK107" s="204">
        <f>ROUND(I107*H107,2)</f>
        <v>0</v>
      </c>
      <c r="BL107" s="24" t="s">
        <v>136</v>
      </c>
      <c r="BM107" s="24" t="s">
        <v>171</v>
      </c>
    </row>
    <row r="108" spans="2:65" s="11" customFormat="1" ht="13.5">
      <c r="B108" s="205"/>
      <c r="C108" s="206"/>
      <c r="D108" s="207" t="s">
        <v>138</v>
      </c>
      <c r="E108" s="208" t="s">
        <v>30</v>
      </c>
      <c r="F108" s="209" t="s">
        <v>172</v>
      </c>
      <c r="G108" s="206"/>
      <c r="H108" s="210">
        <v>152.55000000000001</v>
      </c>
      <c r="I108" s="211"/>
      <c r="J108" s="206"/>
      <c r="K108" s="206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138</v>
      </c>
      <c r="AU108" s="216" t="s">
        <v>84</v>
      </c>
      <c r="AV108" s="11" t="s">
        <v>84</v>
      </c>
      <c r="AW108" s="11" t="s">
        <v>37</v>
      </c>
      <c r="AX108" s="11" t="s">
        <v>82</v>
      </c>
      <c r="AY108" s="216" t="s">
        <v>129</v>
      </c>
    </row>
    <row r="109" spans="2:65" s="1" customFormat="1" ht="31.5" customHeight="1">
      <c r="B109" s="41"/>
      <c r="C109" s="193" t="s">
        <v>173</v>
      </c>
      <c r="D109" s="193" t="s">
        <v>131</v>
      </c>
      <c r="E109" s="194" t="s">
        <v>174</v>
      </c>
      <c r="F109" s="195" t="s">
        <v>175</v>
      </c>
      <c r="G109" s="196" t="s">
        <v>134</v>
      </c>
      <c r="H109" s="197">
        <v>5.4</v>
      </c>
      <c r="I109" s="198"/>
      <c r="J109" s="199">
        <f>ROUND(I109*H109,2)</f>
        <v>0</v>
      </c>
      <c r="K109" s="195" t="s">
        <v>135</v>
      </c>
      <c r="L109" s="61"/>
      <c r="M109" s="200" t="s">
        <v>30</v>
      </c>
      <c r="N109" s="201" t="s">
        <v>45</v>
      </c>
      <c r="O109" s="42"/>
      <c r="P109" s="202">
        <f>O109*H109</f>
        <v>0</v>
      </c>
      <c r="Q109" s="202">
        <v>0</v>
      </c>
      <c r="R109" s="202">
        <f>Q109*H109</f>
        <v>0</v>
      </c>
      <c r="S109" s="202">
        <v>0</v>
      </c>
      <c r="T109" s="203">
        <f>S109*H109</f>
        <v>0</v>
      </c>
      <c r="AR109" s="24" t="s">
        <v>136</v>
      </c>
      <c r="AT109" s="24" t="s">
        <v>131</v>
      </c>
      <c r="AU109" s="24" t="s">
        <v>84</v>
      </c>
      <c r="AY109" s="24" t="s">
        <v>129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24" t="s">
        <v>82</v>
      </c>
      <c r="BK109" s="204">
        <f>ROUND(I109*H109,2)</f>
        <v>0</v>
      </c>
      <c r="BL109" s="24" t="s">
        <v>136</v>
      </c>
      <c r="BM109" s="24" t="s">
        <v>176</v>
      </c>
    </row>
    <row r="110" spans="2:65" s="11" customFormat="1" ht="13.5">
      <c r="B110" s="205"/>
      <c r="C110" s="206"/>
      <c r="D110" s="207" t="s">
        <v>138</v>
      </c>
      <c r="E110" s="208" t="s">
        <v>30</v>
      </c>
      <c r="F110" s="209" t="s">
        <v>177</v>
      </c>
      <c r="G110" s="206"/>
      <c r="H110" s="210">
        <v>5.4</v>
      </c>
      <c r="I110" s="211"/>
      <c r="J110" s="206"/>
      <c r="K110" s="206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138</v>
      </c>
      <c r="AU110" s="216" t="s">
        <v>84</v>
      </c>
      <c r="AV110" s="11" t="s">
        <v>84</v>
      </c>
      <c r="AW110" s="11" t="s">
        <v>37</v>
      </c>
      <c r="AX110" s="11" t="s">
        <v>82</v>
      </c>
      <c r="AY110" s="216" t="s">
        <v>129</v>
      </c>
    </row>
    <row r="111" spans="2:65" s="1" customFormat="1" ht="31.5" customHeight="1">
      <c r="B111" s="41"/>
      <c r="C111" s="193" t="s">
        <v>178</v>
      </c>
      <c r="D111" s="193" t="s">
        <v>131</v>
      </c>
      <c r="E111" s="194" t="s">
        <v>179</v>
      </c>
      <c r="F111" s="195" t="s">
        <v>180</v>
      </c>
      <c r="G111" s="196" t="s">
        <v>134</v>
      </c>
      <c r="H111" s="197">
        <v>1.62</v>
      </c>
      <c r="I111" s="198"/>
      <c r="J111" s="199">
        <f>ROUND(I111*H111,2)</f>
        <v>0</v>
      </c>
      <c r="K111" s="195" t="s">
        <v>135</v>
      </c>
      <c r="L111" s="61"/>
      <c r="M111" s="200" t="s">
        <v>30</v>
      </c>
      <c r="N111" s="201" t="s">
        <v>45</v>
      </c>
      <c r="O111" s="42"/>
      <c r="P111" s="202">
        <f>O111*H111</f>
        <v>0</v>
      </c>
      <c r="Q111" s="202">
        <v>0</v>
      </c>
      <c r="R111" s="202">
        <f>Q111*H111</f>
        <v>0</v>
      </c>
      <c r="S111" s="202">
        <v>0</v>
      </c>
      <c r="T111" s="203">
        <f>S111*H111</f>
        <v>0</v>
      </c>
      <c r="AR111" s="24" t="s">
        <v>136</v>
      </c>
      <c r="AT111" s="24" t="s">
        <v>131</v>
      </c>
      <c r="AU111" s="24" t="s">
        <v>84</v>
      </c>
      <c r="AY111" s="24" t="s">
        <v>129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24" t="s">
        <v>82</v>
      </c>
      <c r="BK111" s="204">
        <f>ROUND(I111*H111,2)</f>
        <v>0</v>
      </c>
      <c r="BL111" s="24" t="s">
        <v>136</v>
      </c>
      <c r="BM111" s="24" t="s">
        <v>181</v>
      </c>
    </row>
    <row r="112" spans="2:65" s="11" customFormat="1" ht="13.5">
      <c r="B112" s="205"/>
      <c r="C112" s="206"/>
      <c r="D112" s="207" t="s">
        <v>138</v>
      </c>
      <c r="E112" s="208" t="s">
        <v>30</v>
      </c>
      <c r="F112" s="209" t="s">
        <v>182</v>
      </c>
      <c r="G112" s="206"/>
      <c r="H112" s="210">
        <v>1.62</v>
      </c>
      <c r="I112" s="211"/>
      <c r="J112" s="206"/>
      <c r="K112" s="206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138</v>
      </c>
      <c r="AU112" s="216" t="s">
        <v>84</v>
      </c>
      <c r="AV112" s="11" t="s">
        <v>84</v>
      </c>
      <c r="AW112" s="11" t="s">
        <v>37</v>
      </c>
      <c r="AX112" s="11" t="s">
        <v>82</v>
      </c>
      <c r="AY112" s="216" t="s">
        <v>129</v>
      </c>
    </row>
    <row r="113" spans="2:65" s="1" customFormat="1" ht="31.5" customHeight="1">
      <c r="B113" s="41"/>
      <c r="C113" s="193" t="s">
        <v>183</v>
      </c>
      <c r="D113" s="193" t="s">
        <v>131</v>
      </c>
      <c r="E113" s="194" t="s">
        <v>184</v>
      </c>
      <c r="F113" s="195" t="s">
        <v>185</v>
      </c>
      <c r="G113" s="196" t="s">
        <v>134</v>
      </c>
      <c r="H113" s="197">
        <v>199.3</v>
      </c>
      <c r="I113" s="198"/>
      <c r="J113" s="199">
        <f>ROUND(I113*H113,2)</f>
        <v>0</v>
      </c>
      <c r="K113" s="195" t="s">
        <v>135</v>
      </c>
      <c r="L113" s="61"/>
      <c r="M113" s="200" t="s">
        <v>30</v>
      </c>
      <c r="N113" s="201" t="s">
        <v>45</v>
      </c>
      <c r="O113" s="42"/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AR113" s="24" t="s">
        <v>136</v>
      </c>
      <c r="AT113" s="24" t="s">
        <v>131</v>
      </c>
      <c r="AU113" s="24" t="s">
        <v>84</v>
      </c>
      <c r="AY113" s="24" t="s">
        <v>129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4" t="s">
        <v>82</v>
      </c>
      <c r="BK113" s="204">
        <f>ROUND(I113*H113,2)</f>
        <v>0</v>
      </c>
      <c r="BL113" s="24" t="s">
        <v>136</v>
      </c>
      <c r="BM113" s="24" t="s">
        <v>186</v>
      </c>
    </row>
    <row r="114" spans="2:65" s="11" customFormat="1" ht="13.5">
      <c r="B114" s="205"/>
      <c r="C114" s="206"/>
      <c r="D114" s="207" t="s">
        <v>138</v>
      </c>
      <c r="E114" s="208" t="s">
        <v>30</v>
      </c>
      <c r="F114" s="209" t="s">
        <v>187</v>
      </c>
      <c r="G114" s="206"/>
      <c r="H114" s="210">
        <v>199.3</v>
      </c>
      <c r="I114" s="211"/>
      <c r="J114" s="206"/>
      <c r="K114" s="206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138</v>
      </c>
      <c r="AU114" s="216" t="s">
        <v>84</v>
      </c>
      <c r="AV114" s="11" t="s">
        <v>84</v>
      </c>
      <c r="AW114" s="11" t="s">
        <v>37</v>
      </c>
      <c r="AX114" s="11" t="s">
        <v>82</v>
      </c>
      <c r="AY114" s="216" t="s">
        <v>129</v>
      </c>
    </row>
    <row r="115" spans="2:65" s="1" customFormat="1" ht="31.5" customHeight="1">
      <c r="B115" s="41"/>
      <c r="C115" s="193" t="s">
        <v>188</v>
      </c>
      <c r="D115" s="193" t="s">
        <v>131</v>
      </c>
      <c r="E115" s="194" t="s">
        <v>189</v>
      </c>
      <c r="F115" s="195" t="s">
        <v>190</v>
      </c>
      <c r="G115" s="196" t="s">
        <v>134</v>
      </c>
      <c r="H115" s="197">
        <v>59.79</v>
      </c>
      <c r="I115" s="198"/>
      <c r="J115" s="199">
        <f>ROUND(I115*H115,2)</f>
        <v>0</v>
      </c>
      <c r="K115" s="195" t="s">
        <v>135</v>
      </c>
      <c r="L115" s="61"/>
      <c r="M115" s="200" t="s">
        <v>30</v>
      </c>
      <c r="N115" s="201" t="s">
        <v>45</v>
      </c>
      <c r="O115" s="42"/>
      <c r="P115" s="202">
        <f>O115*H115</f>
        <v>0</v>
      </c>
      <c r="Q115" s="202">
        <v>0</v>
      </c>
      <c r="R115" s="202">
        <f>Q115*H115</f>
        <v>0</v>
      </c>
      <c r="S115" s="202">
        <v>0</v>
      </c>
      <c r="T115" s="203">
        <f>S115*H115</f>
        <v>0</v>
      </c>
      <c r="AR115" s="24" t="s">
        <v>136</v>
      </c>
      <c r="AT115" s="24" t="s">
        <v>131</v>
      </c>
      <c r="AU115" s="24" t="s">
        <v>84</v>
      </c>
      <c r="AY115" s="24" t="s">
        <v>129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4" t="s">
        <v>82</v>
      </c>
      <c r="BK115" s="204">
        <f>ROUND(I115*H115,2)</f>
        <v>0</v>
      </c>
      <c r="BL115" s="24" t="s">
        <v>136</v>
      </c>
      <c r="BM115" s="24" t="s">
        <v>191</v>
      </c>
    </row>
    <row r="116" spans="2:65" s="11" customFormat="1" ht="13.5">
      <c r="B116" s="205"/>
      <c r="C116" s="206"/>
      <c r="D116" s="207" t="s">
        <v>138</v>
      </c>
      <c r="E116" s="208" t="s">
        <v>30</v>
      </c>
      <c r="F116" s="209" t="s">
        <v>192</v>
      </c>
      <c r="G116" s="206"/>
      <c r="H116" s="210">
        <v>59.79</v>
      </c>
      <c r="I116" s="211"/>
      <c r="J116" s="206"/>
      <c r="K116" s="206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138</v>
      </c>
      <c r="AU116" s="216" t="s">
        <v>84</v>
      </c>
      <c r="AV116" s="11" t="s">
        <v>84</v>
      </c>
      <c r="AW116" s="11" t="s">
        <v>37</v>
      </c>
      <c r="AX116" s="11" t="s">
        <v>82</v>
      </c>
      <c r="AY116" s="216" t="s">
        <v>129</v>
      </c>
    </row>
    <row r="117" spans="2:65" s="1" customFormat="1" ht="31.5" customHeight="1">
      <c r="B117" s="41"/>
      <c r="C117" s="193" t="s">
        <v>193</v>
      </c>
      <c r="D117" s="193" t="s">
        <v>131</v>
      </c>
      <c r="E117" s="194" t="s">
        <v>194</v>
      </c>
      <c r="F117" s="195" t="s">
        <v>195</v>
      </c>
      <c r="G117" s="196" t="s">
        <v>134</v>
      </c>
      <c r="H117" s="197">
        <v>0.16200000000000001</v>
      </c>
      <c r="I117" s="198"/>
      <c r="J117" s="199">
        <f>ROUND(I117*H117,2)</f>
        <v>0</v>
      </c>
      <c r="K117" s="195" t="s">
        <v>135</v>
      </c>
      <c r="L117" s="61"/>
      <c r="M117" s="200" t="s">
        <v>30</v>
      </c>
      <c r="N117" s="201" t="s">
        <v>45</v>
      </c>
      <c r="O117" s="42"/>
      <c r="P117" s="202">
        <f>O117*H117</f>
        <v>0</v>
      </c>
      <c r="Q117" s="202">
        <v>0</v>
      </c>
      <c r="R117" s="202">
        <f>Q117*H117</f>
        <v>0</v>
      </c>
      <c r="S117" s="202">
        <v>0</v>
      </c>
      <c r="T117" s="203">
        <f>S117*H117</f>
        <v>0</v>
      </c>
      <c r="AR117" s="24" t="s">
        <v>136</v>
      </c>
      <c r="AT117" s="24" t="s">
        <v>131</v>
      </c>
      <c r="AU117" s="24" t="s">
        <v>84</v>
      </c>
      <c r="AY117" s="24" t="s">
        <v>129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24" t="s">
        <v>82</v>
      </c>
      <c r="BK117" s="204">
        <f>ROUND(I117*H117,2)</f>
        <v>0</v>
      </c>
      <c r="BL117" s="24" t="s">
        <v>136</v>
      </c>
      <c r="BM117" s="24" t="s">
        <v>196</v>
      </c>
    </row>
    <row r="118" spans="2:65" s="11" customFormat="1" ht="13.5">
      <c r="B118" s="205"/>
      <c r="C118" s="206"/>
      <c r="D118" s="207" t="s">
        <v>138</v>
      </c>
      <c r="E118" s="208" t="s">
        <v>30</v>
      </c>
      <c r="F118" s="209" t="s">
        <v>197</v>
      </c>
      <c r="G118" s="206"/>
      <c r="H118" s="210">
        <v>0.16200000000000001</v>
      </c>
      <c r="I118" s="211"/>
      <c r="J118" s="206"/>
      <c r="K118" s="206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138</v>
      </c>
      <c r="AU118" s="216" t="s">
        <v>84</v>
      </c>
      <c r="AV118" s="11" t="s">
        <v>84</v>
      </c>
      <c r="AW118" s="11" t="s">
        <v>37</v>
      </c>
      <c r="AX118" s="11" t="s">
        <v>82</v>
      </c>
      <c r="AY118" s="216" t="s">
        <v>129</v>
      </c>
    </row>
    <row r="119" spans="2:65" s="1" customFormat="1" ht="22.5" customHeight="1">
      <c r="B119" s="41"/>
      <c r="C119" s="193" t="s">
        <v>198</v>
      </c>
      <c r="D119" s="193" t="s">
        <v>131</v>
      </c>
      <c r="E119" s="194" t="s">
        <v>199</v>
      </c>
      <c r="F119" s="195" t="s">
        <v>200</v>
      </c>
      <c r="G119" s="196" t="s">
        <v>201</v>
      </c>
      <c r="H119" s="197">
        <v>131.19999999999999</v>
      </c>
      <c r="I119" s="198"/>
      <c r="J119" s="199">
        <f>ROUND(I119*H119,2)</f>
        <v>0</v>
      </c>
      <c r="K119" s="195" t="s">
        <v>135</v>
      </c>
      <c r="L119" s="61"/>
      <c r="M119" s="200" t="s">
        <v>30</v>
      </c>
      <c r="N119" s="201" t="s">
        <v>45</v>
      </c>
      <c r="O119" s="42"/>
      <c r="P119" s="202">
        <f>O119*H119</f>
        <v>0</v>
      </c>
      <c r="Q119" s="202">
        <v>6.9999999999999999E-4</v>
      </c>
      <c r="R119" s="202">
        <f>Q119*H119</f>
        <v>9.1839999999999991E-2</v>
      </c>
      <c r="S119" s="202">
        <v>0</v>
      </c>
      <c r="T119" s="203">
        <f>S119*H119</f>
        <v>0</v>
      </c>
      <c r="AR119" s="24" t="s">
        <v>136</v>
      </c>
      <c r="AT119" s="24" t="s">
        <v>131</v>
      </c>
      <c r="AU119" s="24" t="s">
        <v>84</v>
      </c>
      <c r="AY119" s="24" t="s">
        <v>129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24" t="s">
        <v>82</v>
      </c>
      <c r="BK119" s="204">
        <f>ROUND(I119*H119,2)</f>
        <v>0</v>
      </c>
      <c r="BL119" s="24" t="s">
        <v>136</v>
      </c>
      <c r="BM119" s="24" t="s">
        <v>202</v>
      </c>
    </row>
    <row r="120" spans="2:65" s="11" customFormat="1" ht="13.5">
      <c r="B120" s="205"/>
      <c r="C120" s="206"/>
      <c r="D120" s="207" t="s">
        <v>138</v>
      </c>
      <c r="E120" s="208" t="s">
        <v>30</v>
      </c>
      <c r="F120" s="209" t="s">
        <v>203</v>
      </c>
      <c r="G120" s="206"/>
      <c r="H120" s="210">
        <v>131.19999999999999</v>
      </c>
      <c r="I120" s="211"/>
      <c r="J120" s="206"/>
      <c r="K120" s="206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138</v>
      </c>
      <c r="AU120" s="216" t="s">
        <v>84</v>
      </c>
      <c r="AV120" s="11" t="s">
        <v>84</v>
      </c>
      <c r="AW120" s="11" t="s">
        <v>37</v>
      </c>
      <c r="AX120" s="11" t="s">
        <v>82</v>
      </c>
      <c r="AY120" s="216" t="s">
        <v>129</v>
      </c>
    </row>
    <row r="121" spans="2:65" s="1" customFormat="1" ht="31.5" customHeight="1">
      <c r="B121" s="41"/>
      <c r="C121" s="193" t="s">
        <v>10</v>
      </c>
      <c r="D121" s="193" t="s">
        <v>131</v>
      </c>
      <c r="E121" s="194" t="s">
        <v>204</v>
      </c>
      <c r="F121" s="195" t="s">
        <v>205</v>
      </c>
      <c r="G121" s="196" t="s">
        <v>201</v>
      </c>
      <c r="H121" s="197">
        <v>131.19999999999999</v>
      </c>
      <c r="I121" s="198"/>
      <c r="J121" s="199">
        <f>ROUND(I121*H121,2)</f>
        <v>0</v>
      </c>
      <c r="K121" s="195" t="s">
        <v>135</v>
      </c>
      <c r="L121" s="61"/>
      <c r="M121" s="200" t="s">
        <v>30</v>
      </c>
      <c r="N121" s="201" t="s">
        <v>45</v>
      </c>
      <c r="O121" s="42"/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AR121" s="24" t="s">
        <v>136</v>
      </c>
      <c r="AT121" s="24" t="s">
        <v>131</v>
      </c>
      <c r="AU121" s="24" t="s">
        <v>84</v>
      </c>
      <c r="AY121" s="24" t="s">
        <v>129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24" t="s">
        <v>82</v>
      </c>
      <c r="BK121" s="204">
        <f>ROUND(I121*H121,2)</f>
        <v>0</v>
      </c>
      <c r="BL121" s="24" t="s">
        <v>136</v>
      </c>
      <c r="BM121" s="24" t="s">
        <v>206</v>
      </c>
    </row>
    <row r="122" spans="2:65" s="11" customFormat="1" ht="13.5">
      <c r="B122" s="205"/>
      <c r="C122" s="206"/>
      <c r="D122" s="207" t="s">
        <v>138</v>
      </c>
      <c r="E122" s="208" t="s">
        <v>30</v>
      </c>
      <c r="F122" s="209" t="s">
        <v>207</v>
      </c>
      <c r="G122" s="206"/>
      <c r="H122" s="210">
        <v>131.19999999999999</v>
      </c>
      <c r="I122" s="211"/>
      <c r="J122" s="206"/>
      <c r="K122" s="206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138</v>
      </c>
      <c r="AU122" s="216" t="s">
        <v>84</v>
      </c>
      <c r="AV122" s="11" t="s">
        <v>84</v>
      </c>
      <c r="AW122" s="11" t="s">
        <v>37</v>
      </c>
      <c r="AX122" s="11" t="s">
        <v>82</v>
      </c>
      <c r="AY122" s="216" t="s">
        <v>129</v>
      </c>
    </row>
    <row r="123" spans="2:65" s="1" customFormat="1" ht="22.5" customHeight="1">
      <c r="B123" s="41"/>
      <c r="C123" s="193" t="s">
        <v>208</v>
      </c>
      <c r="D123" s="193" t="s">
        <v>131</v>
      </c>
      <c r="E123" s="194" t="s">
        <v>209</v>
      </c>
      <c r="F123" s="195" t="s">
        <v>210</v>
      </c>
      <c r="G123" s="196" t="s">
        <v>134</v>
      </c>
      <c r="H123" s="197">
        <v>421.7</v>
      </c>
      <c r="I123" s="198"/>
      <c r="J123" s="199">
        <f>ROUND(I123*H123,2)</f>
        <v>0</v>
      </c>
      <c r="K123" s="195" t="s">
        <v>30</v>
      </c>
      <c r="L123" s="61"/>
      <c r="M123" s="200" t="s">
        <v>30</v>
      </c>
      <c r="N123" s="201" t="s">
        <v>45</v>
      </c>
      <c r="O123" s="42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AR123" s="24" t="s">
        <v>136</v>
      </c>
      <c r="AT123" s="24" t="s">
        <v>131</v>
      </c>
      <c r="AU123" s="24" t="s">
        <v>84</v>
      </c>
      <c r="AY123" s="24" t="s">
        <v>129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4" t="s">
        <v>82</v>
      </c>
      <c r="BK123" s="204">
        <f>ROUND(I123*H123,2)</f>
        <v>0</v>
      </c>
      <c r="BL123" s="24" t="s">
        <v>136</v>
      </c>
      <c r="BM123" s="24" t="s">
        <v>211</v>
      </c>
    </row>
    <row r="124" spans="2:65" s="1" customFormat="1" ht="27">
      <c r="B124" s="41"/>
      <c r="C124" s="63"/>
      <c r="D124" s="217" t="s">
        <v>144</v>
      </c>
      <c r="E124" s="63"/>
      <c r="F124" s="218" t="s">
        <v>212</v>
      </c>
      <c r="G124" s="63"/>
      <c r="H124" s="63"/>
      <c r="I124" s="163"/>
      <c r="J124" s="63"/>
      <c r="K124" s="63"/>
      <c r="L124" s="61"/>
      <c r="M124" s="219"/>
      <c r="N124" s="42"/>
      <c r="O124" s="42"/>
      <c r="P124" s="42"/>
      <c r="Q124" s="42"/>
      <c r="R124" s="42"/>
      <c r="S124" s="42"/>
      <c r="T124" s="78"/>
      <c r="AT124" s="24" t="s">
        <v>144</v>
      </c>
      <c r="AU124" s="24" t="s">
        <v>84</v>
      </c>
    </row>
    <row r="125" spans="2:65" s="11" customFormat="1" ht="13.5">
      <c r="B125" s="205"/>
      <c r="C125" s="206"/>
      <c r="D125" s="207" t="s">
        <v>138</v>
      </c>
      <c r="E125" s="208" t="s">
        <v>30</v>
      </c>
      <c r="F125" s="209" t="s">
        <v>213</v>
      </c>
      <c r="G125" s="206"/>
      <c r="H125" s="210">
        <v>421.7</v>
      </c>
      <c r="I125" s="211"/>
      <c r="J125" s="206"/>
      <c r="K125" s="206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138</v>
      </c>
      <c r="AU125" s="216" t="s">
        <v>84</v>
      </c>
      <c r="AV125" s="11" t="s">
        <v>84</v>
      </c>
      <c r="AW125" s="11" t="s">
        <v>37</v>
      </c>
      <c r="AX125" s="11" t="s">
        <v>82</v>
      </c>
      <c r="AY125" s="216" t="s">
        <v>129</v>
      </c>
    </row>
    <row r="126" spans="2:65" s="1" customFormat="1" ht="31.5" customHeight="1">
      <c r="B126" s="41"/>
      <c r="C126" s="193" t="s">
        <v>214</v>
      </c>
      <c r="D126" s="193" t="s">
        <v>131</v>
      </c>
      <c r="E126" s="194" t="s">
        <v>215</v>
      </c>
      <c r="F126" s="195" t="s">
        <v>216</v>
      </c>
      <c r="G126" s="196" t="s">
        <v>134</v>
      </c>
      <c r="H126" s="197">
        <v>37.655999999999999</v>
      </c>
      <c r="I126" s="198"/>
      <c r="J126" s="199">
        <f>ROUND(I126*H126,2)</f>
        <v>0</v>
      </c>
      <c r="K126" s="195" t="s">
        <v>30</v>
      </c>
      <c r="L126" s="61"/>
      <c r="M126" s="200" t="s">
        <v>30</v>
      </c>
      <c r="N126" s="201" t="s">
        <v>45</v>
      </c>
      <c r="O126" s="42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AR126" s="24" t="s">
        <v>136</v>
      </c>
      <c r="AT126" s="24" t="s">
        <v>131</v>
      </c>
      <c r="AU126" s="24" t="s">
        <v>84</v>
      </c>
      <c r="AY126" s="24" t="s">
        <v>129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24" t="s">
        <v>82</v>
      </c>
      <c r="BK126" s="204">
        <f>ROUND(I126*H126,2)</f>
        <v>0</v>
      </c>
      <c r="BL126" s="24" t="s">
        <v>136</v>
      </c>
      <c r="BM126" s="24" t="s">
        <v>217</v>
      </c>
    </row>
    <row r="127" spans="2:65" s="1" customFormat="1" ht="27">
      <c r="B127" s="41"/>
      <c r="C127" s="63"/>
      <c r="D127" s="217" t="s">
        <v>144</v>
      </c>
      <c r="E127" s="63"/>
      <c r="F127" s="218" t="s">
        <v>218</v>
      </c>
      <c r="G127" s="63"/>
      <c r="H127" s="63"/>
      <c r="I127" s="163"/>
      <c r="J127" s="63"/>
      <c r="K127" s="63"/>
      <c r="L127" s="61"/>
      <c r="M127" s="219"/>
      <c r="N127" s="42"/>
      <c r="O127" s="42"/>
      <c r="P127" s="42"/>
      <c r="Q127" s="42"/>
      <c r="R127" s="42"/>
      <c r="S127" s="42"/>
      <c r="T127" s="78"/>
      <c r="AT127" s="24" t="s">
        <v>144</v>
      </c>
      <c r="AU127" s="24" t="s">
        <v>84</v>
      </c>
    </row>
    <row r="128" spans="2:65" s="11" customFormat="1" ht="13.5">
      <c r="B128" s="205"/>
      <c r="C128" s="206"/>
      <c r="D128" s="217" t="s">
        <v>138</v>
      </c>
      <c r="E128" s="220" t="s">
        <v>30</v>
      </c>
      <c r="F128" s="221" t="s">
        <v>219</v>
      </c>
      <c r="G128" s="206"/>
      <c r="H128" s="222">
        <v>36</v>
      </c>
      <c r="I128" s="211"/>
      <c r="J128" s="206"/>
      <c r="K128" s="206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138</v>
      </c>
      <c r="AU128" s="216" t="s">
        <v>84</v>
      </c>
      <c r="AV128" s="11" t="s">
        <v>84</v>
      </c>
      <c r="AW128" s="11" t="s">
        <v>37</v>
      </c>
      <c r="AX128" s="11" t="s">
        <v>74</v>
      </c>
      <c r="AY128" s="216" t="s">
        <v>129</v>
      </c>
    </row>
    <row r="129" spans="2:65" s="11" customFormat="1" ht="13.5">
      <c r="B129" s="205"/>
      <c r="C129" s="206"/>
      <c r="D129" s="217" t="s">
        <v>138</v>
      </c>
      <c r="E129" s="220" t="s">
        <v>30</v>
      </c>
      <c r="F129" s="221" t="s">
        <v>220</v>
      </c>
      <c r="G129" s="206"/>
      <c r="H129" s="222">
        <v>1.6559999999999999</v>
      </c>
      <c r="I129" s="211"/>
      <c r="J129" s="206"/>
      <c r="K129" s="206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138</v>
      </c>
      <c r="AU129" s="216" t="s">
        <v>84</v>
      </c>
      <c r="AV129" s="11" t="s">
        <v>84</v>
      </c>
      <c r="AW129" s="11" t="s">
        <v>37</v>
      </c>
      <c r="AX129" s="11" t="s">
        <v>74</v>
      </c>
      <c r="AY129" s="216" t="s">
        <v>129</v>
      </c>
    </row>
    <row r="130" spans="2:65" s="12" customFormat="1" ht="13.5">
      <c r="B130" s="223"/>
      <c r="C130" s="224"/>
      <c r="D130" s="207" t="s">
        <v>138</v>
      </c>
      <c r="E130" s="225" t="s">
        <v>30</v>
      </c>
      <c r="F130" s="226" t="s">
        <v>167</v>
      </c>
      <c r="G130" s="224"/>
      <c r="H130" s="227">
        <v>37.655999999999999</v>
      </c>
      <c r="I130" s="228"/>
      <c r="J130" s="224"/>
      <c r="K130" s="224"/>
      <c r="L130" s="229"/>
      <c r="M130" s="230"/>
      <c r="N130" s="231"/>
      <c r="O130" s="231"/>
      <c r="P130" s="231"/>
      <c r="Q130" s="231"/>
      <c r="R130" s="231"/>
      <c r="S130" s="231"/>
      <c r="T130" s="232"/>
      <c r="AT130" s="233" t="s">
        <v>138</v>
      </c>
      <c r="AU130" s="233" t="s">
        <v>84</v>
      </c>
      <c r="AV130" s="12" t="s">
        <v>136</v>
      </c>
      <c r="AW130" s="12" t="s">
        <v>37</v>
      </c>
      <c r="AX130" s="12" t="s">
        <v>82</v>
      </c>
      <c r="AY130" s="233" t="s">
        <v>129</v>
      </c>
    </row>
    <row r="131" spans="2:65" s="1" customFormat="1" ht="31.5" customHeight="1">
      <c r="B131" s="41"/>
      <c r="C131" s="193" t="s">
        <v>221</v>
      </c>
      <c r="D131" s="193" t="s">
        <v>131</v>
      </c>
      <c r="E131" s="194" t="s">
        <v>222</v>
      </c>
      <c r="F131" s="195" t="s">
        <v>223</v>
      </c>
      <c r="G131" s="196" t="s">
        <v>134</v>
      </c>
      <c r="H131" s="197">
        <v>291.66199999999998</v>
      </c>
      <c r="I131" s="198"/>
      <c r="J131" s="199">
        <f>ROUND(I131*H131,2)</f>
        <v>0</v>
      </c>
      <c r="K131" s="195" t="s">
        <v>135</v>
      </c>
      <c r="L131" s="61"/>
      <c r="M131" s="200" t="s">
        <v>30</v>
      </c>
      <c r="N131" s="201" t="s">
        <v>45</v>
      </c>
      <c r="O131" s="42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AR131" s="24" t="s">
        <v>136</v>
      </c>
      <c r="AT131" s="24" t="s">
        <v>131</v>
      </c>
      <c r="AU131" s="24" t="s">
        <v>84</v>
      </c>
      <c r="AY131" s="24" t="s">
        <v>129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24" t="s">
        <v>82</v>
      </c>
      <c r="BK131" s="204">
        <f>ROUND(I131*H131,2)</f>
        <v>0</v>
      </c>
      <c r="BL131" s="24" t="s">
        <v>136</v>
      </c>
      <c r="BM131" s="24" t="s">
        <v>224</v>
      </c>
    </row>
    <row r="132" spans="2:65" s="11" customFormat="1" ht="13.5">
      <c r="B132" s="205"/>
      <c r="C132" s="206"/>
      <c r="D132" s="217" t="s">
        <v>138</v>
      </c>
      <c r="E132" s="220" t="s">
        <v>30</v>
      </c>
      <c r="F132" s="221" t="s">
        <v>225</v>
      </c>
      <c r="G132" s="206"/>
      <c r="H132" s="222">
        <v>283.3</v>
      </c>
      <c r="I132" s="211"/>
      <c r="J132" s="206"/>
      <c r="K132" s="206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138</v>
      </c>
      <c r="AU132" s="216" t="s">
        <v>84</v>
      </c>
      <c r="AV132" s="11" t="s">
        <v>84</v>
      </c>
      <c r="AW132" s="11" t="s">
        <v>37</v>
      </c>
      <c r="AX132" s="11" t="s">
        <v>74</v>
      </c>
      <c r="AY132" s="216" t="s">
        <v>129</v>
      </c>
    </row>
    <row r="133" spans="2:65" s="11" customFormat="1" ht="13.5">
      <c r="B133" s="205"/>
      <c r="C133" s="206"/>
      <c r="D133" s="217" t="s">
        <v>138</v>
      </c>
      <c r="E133" s="220" t="s">
        <v>30</v>
      </c>
      <c r="F133" s="221" t="s">
        <v>226</v>
      </c>
      <c r="G133" s="206"/>
      <c r="H133" s="222">
        <v>35.200000000000003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138</v>
      </c>
      <c r="AU133" s="216" t="s">
        <v>84</v>
      </c>
      <c r="AV133" s="11" t="s">
        <v>84</v>
      </c>
      <c r="AW133" s="11" t="s">
        <v>37</v>
      </c>
      <c r="AX133" s="11" t="s">
        <v>74</v>
      </c>
      <c r="AY133" s="216" t="s">
        <v>129</v>
      </c>
    </row>
    <row r="134" spans="2:65" s="11" customFormat="1" ht="13.5">
      <c r="B134" s="205"/>
      <c r="C134" s="206"/>
      <c r="D134" s="217" t="s">
        <v>138</v>
      </c>
      <c r="E134" s="220" t="s">
        <v>30</v>
      </c>
      <c r="F134" s="221" t="s">
        <v>227</v>
      </c>
      <c r="G134" s="206"/>
      <c r="H134" s="222">
        <v>-27</v>
      </c>
      <c r="I134" s="211"/>
      <c r="J134" s="206"/>
      <c r="K134" s="206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138</v>
      </c>
      <c r="AU134" s="216" t="s">
        <v>84</v>
      </c>
      <c r="AV134" s="11" t="s">
        <v>84</v>
      </c>
      <c r="AW134" s="11" t="s">
        <v>37</v>
      </c>
      <c r="AX134" s="11" t="s">
        <v>74</v>
      </c>
      <c r="AY134" s="216" t="s">
        <v>129</v>
      </c>
    </row>
    <row r="135" spans="2:65" s="13" customFormat="1" ht="13.5">
      <c r="B135" s="234"/>
      <c r="C135" s="235"/>
      <c r="D135" s="217" t="s">
        <v>138</v>
      </c>
      <c r="E135" s="236" t="s">
        <v>30</v>
      </c>
      <c r="F135" s="237" t="s">
        <v>228</v>
      </c>
      <c r="G135" s="235"/>
      <c r="H135" s="238">
        <v>291.5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AT135" s="244" t="s">
        <v>138</v>
      </c>
      <c r="AU135" s="244" t="s">
        <v>84</v>
      </c>
      <c r="AV135" s="13" t="s">
        <v>229</v>
      </c>
      <c r="AW135" s="13" t="s">
        <v>37</v>
      </c>
      <c r="AX135" s="13" t="s">
        <v>74</v>
      </c>
      <c r="AY135" s="244" t="s">
        <v>129</v>
      </c>
    </row>
    <row r="136" spans="2:65" s="11" customFormat="1" ht="13.5">
      <c r="B136" s="205"/>
      <c r="C136" s="206"/>
      <c r="D136" s="217" t="s">
        <v>138</v>
      </c>
      <c r="E136" s="220" t="s">
        <v>30</v>
      </c>
      <c r="F136" s="221" t="s">
        <v>230</v>
      </c>
      <c r="G136" s="206"/>
      <c r="H136" s="222">
        <v>0.16200000000000001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138</v>
      </c>
      <c r="AU136" s="216" t="s">
        <v>84</v>
      </c>
      <c r="AV136" s="11" t="s">
        <v>84</v>
      </c>
      <c r="AW136" s="11" t="s">
        <v>37</v>
      </c>
      <c r="AX136" s="11" t="s">
        <v>74</v>
      </c>
      <c r="AY136" s="216" t="s">
        <v>129</v>
      </c>
    </row>
    <row r="137" spans="2:65" s="12" customFormat="1" ht="13.5">
      <c r="B137" s="223"/>
      <c r="C137" s="224"/>
      <c r="D137" s="207" t="s">
        <v>138</v>
      </c>
      <c r="E137" s="225" t="s">
        <v>30</v>
      </c>
      <c r="F137" s="226" t="s">
        <v>167</v>
      </c>
      <c r="G137" s="224"/>
      <c r="H137" s="227">
        <v>291.66199999999998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AT137" s="233" t="s">
        <v>138</v>
      </c>
      <c r="AU137" s="233" t="s">
        <v>84</v>
      </c>
      <c r="AV137" s="12" t="s">
        <v>136</v>
      </c>
      <c r="AW137" s="12" t="s">
        <v>37</v>
      </c>
      <c r="AX137" s="12" t="s">
        <v>82</v>
      </c>
      <c r="AY137" s="233" t="s">
        <v>129</v>
      </c>
    </row>
    <row r="138" spans="2:65" s="1" customFormat="1" ht="44.25" customHeight="1">
      <c r="B138" s="41"/>
      <c r="C138" s="193" t="s">
        <v>231</v>
      </c>
      <c r="D138" s="193" t="s">
        <v>131</v>
      </c>
      <c r="E138" s="194" t="s">
        <v>232</v>
      </c>
      <c r="F138" s="195" t="s">
        <v>233</v>
      </c>
      <c r="G138" s="196" t="s">
        <v>201</v>
      </c>
      <c r="H138" s="197">
        <v>1900</v>
      </c>
      <c r="I138" s="198"/>
      <c r="J138" s="199">
        <f>ROUND(I138*H138,2)</f>
        <v>0</v>
      </c>
      <c r="K138" s="195" t="s">
        <v>135</v>
      </c>
      <c r="L138" s="61"/>
      <c r="M138" s="200" t="s">
        <v>30</v>
      </c>
      <c r="N138" s="201" t="s">
        <v>45</v>
      </c>
      <c r="O138" s="42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AR138" s="24" t="s">
        <v>136</v>
      </c>
      <c r="AT138" s="24" t="s">
        <v>131</v>
      </c>
      <c r="AU138" s="24" t="s">
        <v>84</v>
      </c>
      <c r="AY138" s="24" t="s">
        <v>129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24" t="s">
        <v>82</v>
      </c>
      <c r="BK138" s="204">
        <f>ROUND(I138*H138,2)</f>
        <v>0</v>
      </c>
      <c r="BL138" s="24" t="s">
        <v>136</v>
      </c>
      <c r="BM138" s="24" t="s">
        <v>234</v>
      </c>
    </row>
    <row r="139" spans="2:65" s="11" customFormat="1" ht="13.5">
      <c r="B139" s="205"/>
      <c r="C139" s="206"/>
      <c r="D139" s="217" t="s">
        <v>138</v>
      </c>
      <c r="E139" s="220" t="s">
        <v>30</v>
      </c>
      <c r="F139" s="221" t="s">
        <v>235</v>
      </c>
      <c r="G139" s="206"/>
      <c r="H139" s="222">
        <v>1000</v>
      </c>
      <c r="I139" s="211"/>
      <c r="J139" s="206"/>
      <c r="K139" s="206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138</v>
      </c>
      <c r="AU139" s="216" t="s">
        <v>84</v>
      </c>
      <c r="AV139" s="11" t="s">
        <v>84</v>
      </c>
      <c r="AW139" s="11" t="s">
        <v>37</v>
      </c>
      <c r="AX139" s="11" t="s">
        <v>74</v>
      </c>
      <c r="AY139" s="216" t="s">
        <v>129</v>
      </c>
    </row>
    <row r="140" spans="2:65" s="11" customFormat="1" ht="13.5">
      <c r="B140" s="205"/>
      <c r="C140" s="206"/>
      <c r="D140" s="217" t="s">
        <v>138</v>
      </c>
      <c r="E140" s="220" t="s">
        <v>30</v>
      </c>
      <c r="F140" s="221" t="s">
        <v>236</v>
      </c>
      <c r="G140" s="206"/>
      <c r="H140" s="222">
        <v>900</v>
      </c>
      <c r="I140" s="211"/>
      <c r="J140" s="206"/>
      <c r="K140" s="206"/>
      <c r="L140" s="212"/>
      <c r="M140" s="213"/>
      <c r="N140" s="214"/>
      <c r="O140" s="214"/>
      <c r="P140" s="214"/>
      <c r="Q140" s="214"/>
      <c r="R140" s="214"/>
      <c r="S140" s="214"/>
      <c r="T140" s="215"/>
      <c r="AT140" s="216" t="s">
        <v>138</v>
      </c>
      <c r="AU140" s="216" t="s">
        <v>84</v>
      </c>
      <c r="AV140" s="11" t="s">
        <v>84</v>
      </c>
      <c r="AW140" s="11" t="s">
        <v>37</v>
      </c>
      <c r="AX140" s="11" t="s">
        <v>74</v>
      </c>
      <c r="AY140" s="216" t="s">
        <v>129</v>
      </c>
    </row>
    <row r="141" spans="2:65" s="12" customFormat="1" ht="13.5">
      <c r="B141" s="223"/>
      <c r="C141" s="224"/>
      <c r="D141" s="207" t="s">
        <v>138</v>
      </c>
      <c r="E141" s="225" t="s">
        <v>30</v>
      </c>
      <c r="F141" s="226" t="s">
        <v>167</v>
      </c>
      <c r="G141" s="224"/>
      <c r="H141" s="227">
        <v>1900</v>
      </c>
      <c r="I141" s="228"/>
      <c r="J141" s="224"/>
      <c r="K141" s="224"/>
      <c r="L141" s="229"/>
      <c r="M141" s="230"/>
      <c r="N141" s="231"/>
      <c r="O141" s="231"/>
      <c r="P141" s="231"/>
      <c r="Q141" s="231"/>
      <c r="R141" s="231"/>
      <c r="S141" s="231"/>
      <c r="T141" s="232"/>
      <c r="AT141" s="233" t="s">
        <v>138</v>
      </c>
      <c r="AU141" s="233" t="s">
        <v>84</v>
      </c>
      <c r="AV141" s="12" t="s">
        <v>136</v>
      </c>
      <c r="AW141" s="12" t="s">
        <v>37</v>
      </c>
      <c r="AX141" s="12" t="s">
        <v>82</v>
      </c>
      <c r="AY141" s="233" t="s">
        <v>129</v>
      </c>
    </row>
    <row r="142" spans="2:65" s="1" customFormat="1" ht="31.5" customHeight="1">
      <c r="B142" s="41"/>
      <c r="C142" s="193" t="s">
        <v>237</v>
      </c>
      <c r="D142" s="193" t="s">
        <v>131</v>
      </c>
      <c r="E142" s="194" t="s">
        <v>238</v>
      </c>
      <c r="F142" s="195" t="s">
        <v>239</v>
      </c>
      <c r="G142" s="196" t="s">
        <v>201</v>
      </c>
      <c r="H142" s="197">
        <v>1241.2</v>
      </c>
      <c r="I142" s="198"/>
      <c r="J142" s="199">
        <f>ROUND(I142*H142,2)</f>
        <v>0</v>
      </c>
      <c r="K142" s="195" t="s">
        <v>135</v>
      </c>
      <c r="L142" s="61"/>
      <c r="M142" s="200" t="s">
        <v>30</v>
      </c>
      <c r="N142" s="201" t="s">
        <v>45</v>
      </c>
      <c r="O142" s="42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AR142" s="24" t="s">
        <v>136</v>
      </c>
      <c r="AT142" s="24" t="s">
        <v>131</v>
      </c>
      <c r="AU142" s="24" t="s">
        <v>84</v>
      </c>
      <c r="AY142" s="24" t="s">
        <v>129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24" t="s">
        <v>82</v>
      </c>
      <c r="BK142" s="204">
        <f>ROUND(I142*H142,2)</f>
        <v>0</v>
      </c>
      <c r="BL142" s="24" t="s">
        <v>136</v>
      </c>
      <c r="BM142" s="24" t="s">
        <v>240</v>
      </c>
    </row>
    <row r="143" spans="2:65" s="11" customFormat="1" ht="13.5">
      <c r="B143" s="205"/>
      <c r="C143" s="206"/>
      <c r="D143" s="217" t="s">
        <v>138</v>
      </c>
      <c r="E143" s="220" t="s">
        <v>30</v>
      </c>
      <c r="F143" s="221" t="s">
        <v>241</v>
      </c>
      <c r="G143" s="206"/>
      <c r="H143" s="222">
        <v>241.2</v>
      </c>
      <c r="I143" s="211"/>
      <c r="J143" s="206"/>
      <c r="K143" s="206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138</v>
      </c>
      <c r="AU143" s="216" t="s">
        <v>84</v>
      </c>
      <c r="AV143" s="11" t="s">
        <v>84</v>
      </c>
      <c r="AW143" s="11" t="s">
        <v>37</v>
      </c>
      <c r="AX143" s="11" t="s">
        <v>74</v>
      </c>
      <c r="AY143" s="216" t="s">
        <v>129</v>
      </c>
    </row>
    <row r="144" spans="2:65" s="11" customFormat="1" ht="13.5">
      <c r="B144" s="205"/>
      <c r="C144" s="206"/>
      <c r="D144" s="217" t="s">
        <v>138</v>
      </c>
      <c r="E144" s="220" t="s">
        <v>30</v>
      </c>
      <c r="F144" s="221" t="s">
        <v>242</v>
      </c>
      <c r="G144" s="206"/>
      <c r="H144" s="222">
        <v>1000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138</v>
      </c>
      <c r="AU144" s="216" t="s">
        <v>84</v>
      </c>
      <c r="AV144" s="11" t="s">
        <v>84</v>
      </c>
      <c r="AW144" s="11" t="s">
        <v>37</v>
      </c>
      <c r="AX144" s="11" t="s">
        <v>74</v>
      </c>
      <c r="AY144" s="216" t="s">
        <v>129</v>
      </c>
    </row>
    <row r="145" spans="2:65" s="12" customFormat="1" ht="13.5">
      <c r="B145" s="223"/>
      <c r="C145" s="224"/>
      <c r="D145" s="207" t="s">
        <v>138</v>
      </c>
      <c r="E145" s="225" t="s">
        <v>30</v>
      </c>
      <c r="F145" s="226" t="s">
        <v>167</v>
      </c>
      <c r="G145" s="224"/>
      <c r="H145" s="227">
        <v>1241.2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AT145" s="233" t="s">
        <v>138</v>
      </c>
      <c r="AU145" s="233" t="s">
        <v>84</v>
      </c>
      <c r="AV145" s="12" t="s">
        <v>136</v>
      </c>
      <c r="AW145" s="12" t="s">
        <v>37</v>
      </c>
      <c r="AX145" s="12" t="s">
        <v>82</v>
      </c>
      <c r="AY145" s="233" t="s">
        <v>129</v>
      </c>
    </row>
    <row r="146" spans="2:65" s="1" customFormat="1" ht="22.5" customHeight="1">
      <c r="B146" s="41"/>
      <c r="C146" s="245" t="s">
        <v>243</v>
      </c>
      <c r="D146" s="245" t="s">
        <v>244</v>
      </c>
      <c r="E146" s="246" t="s">
        <v>245</v>
      </c>
      <c r="F146" s="247" t="s">
        <v>246</v>
      </c>
      <c r="G146" s="248" t="s">
        <v>247</v>
      </c>
      <c r="H146" s="249">
        <v>18.617999999999999</v>
      </c>
      <c r="I146" s="250"/>
      <c r="J146" s="251">
        <f>ROUND(I146*H146,2)</f>
        <v>0</v>
      </c>
      <c r="K146" s="247" t="s">
        <v>135</v>
      </c>
      <c r="L146" s="252"/>
      <c r="M146" s="253" t="s">
        <v>30</v>
      </c>
      <c r="N146" s="254" t="s">
        <v>45</v>
      </c>
      <c r="O146" s="42"/>
      <c r="P146" s="202">
        <f>O146*H146</f>
        <v>0</v>
      </c>
      <c r="Q146" s="202">
        <v>1E-3</v>
      </c>
      <c r="R146" s="202">
        <f>Q146*H146</f>
        <v>1.8617999999999999E-2</v>
      </c>
      <c r="S146" s="202">
        <v>0</v>
      </c>
      <c r="T146" s="203">
        <f>S146*H146</f>
        <v>0</v>
      </c>
      <c r="AR146" s="24" t="s">
        <v>168</v>
      </c>
      <c r="AT146" s="24" t="s">
        <v>244</v>
      </c>
      <c r="AU146" s="24" t="s">
        <v>84</v>
      </c>
      <c r="AY146" s="24" t="s">
        <v>129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24" t="s">
        <v>82</v>
      </c>
      <c r="BK146" s="204">
        <f>ROUND(I146*H146,2)</f>
        <v>0</v>
      </c>
      <c r="BL146" s="24" t="s">
        <v>136</v>
      </c>
      <c r="BM146" s="24" t="s">
        <v>248</v>
      </c>
    </row>
    <row r="147" spans="2:65" s="11" customFormat="1" ht="13.5">
      <c r="B147" s="205"/>
      <c r="C147" s="206"/>
      <c r="D147" s="207" t="s">
        <v>138</v>
      </c>
      <c r="E147" s="206"/>
      <c r="F147" s="209" t="s">
        <v>249</v>
      </c>
      <c r="G147" s="206"/>
      <c r="H147" s="210">
        <v>18.617999999999999</v>
      </c>
      <c r="I147" s="211"/>
      <c r="J147" s="206"/>
      <c r="K147" s="206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138</v>
      </c>
      <c r="AU147" s="216" t="s">
        <v>84</v>
      </c>
      <c r="AV147" s="11" t="s">
        <v>84</v>
      </c>
      <c r="AW147" s="11" t="s">
        <v>6</v>
      </c>
      <c r="AX147" s="11" t="s">
        <v>82</v>
      </c>
      <c r="AY147" s="216" t="s">
        <v>129</v>
      </c>
    </row>
    <row r="148" spans="2:65" s="1" customFormat="1" ht="22.5" customHeight="1">
      <c r="B148" s="41"/>
      <c r="C148" s="193" t="s">
        <v>250</v>
      </c>
      <c r="D148" s="193" t="s">
        <v>131</v>
      </c>
      <c r="E148" s="194" t="s">
        <v>251</v>
      </c>
      <c r="F148" s="195" t="s">
        <v>252</v>
      </c>
      <c r="G148" s="196" t="s">
        <v>201</v>
      </c>
      <c r="H148" s="197">
        <v>241.2</v>
      </c>
      <c r="I148" s="198"/>
      <c r="J148" s="199">
        <f>ROUND(I148*H148,2)</f>
        <v>0</v>
      </c>
      <c r="K148" s="195" t="s">
        <v>135</v>
      </c>
      <c r="L148" s="61"/>
      <c r="M148" s="200" t="s">
        <v>30</v>
      </c>
      <c r="N148" s="201" t="s">
        <v>45</v>
      </c>
      <c r="O148" s="42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AR148" s="24" t="s">
        <v>136</v>
      </c>
      <c r="AT148" s="24" t="s">
        <v>131</v>
      </c>
      <c r="AU148" s="24" t="s">
        <v>84</v>
      </c>
      <c r="AY148" s="24" t="s">
        <v>129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24" t="s">
        <v>82</v>
      </c>
      <c r="BK148" s="204">
        <f>ROUND(I148*H148,2)</f>
        <v>0</v>
      </c>
      <c r="BL148" s="24" t="s">
        <v>136</v>
      </c>
      <c r="BM148" s="24" t="s">
        <v>253</v>
      </c>
    </row>
    <row r="149" spans="2:65" s="11" customFormat="1" ht="13.5">
      <c r="B149" s="205"/>
      <c r="C149" s="206"/>
      <c r="D149" s="207" t="s">
        <v>138</v>
      </c>
      <c r="E149" s="208" t="s">
        <v>30</v>
      </c>
      <c r="F149" s="209" t="s">
        <v>254</v>
      </c>
      <c r="G149" s="206"/>
      <c r="H149" s="210">
        <v>241.2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138</v>
      </c>
      <c r="AU149" s="216" t="s">
        <v>84</v>
      </c>
      <c r="AV149" s="11" t="s">
        <v>84</v>
      </c>
      <c r="AW149" s="11" t="s">
        <v>37</v>
      </c>
      <c r="AX149" s="11" t="s">
        <v>82</v>
      </c>
      <c r="AY149" s="216" t="s">
        <v>129</v>
      </c>
    </row>
    <row r="150" spans="2:65" s="1" customFormat="1" ht="31.5" customHeight="1">
      <c r="B150" s="41"/>
      <c r="C150" s="193" t="s">
        <v>255</v>
      </c>
      <c r="D150" s="193" t="s">
        <v>131</v>
      </c>
      <c r="E150" s="194" t="s">
        <v>256</v>
      </c>
      <c r="F150" s="195" t="s">
        <v>257</v>
      </c>
      <c r="G150" s="196" t="s">
        <v>201</v>
      </c>
      <c r="H150" s="197">
        <v>970.95500000000004</v>
      </c>
      <c r="I150" s="198"/>
      <c r="J150" s="199">
        <f>ROUND(I150*H150,2)</f>
        <v>0</v>
      </c>
      <c r="K150" s="195" t="s">
        <v>135</v>
      </c>
      <c r="L150" s="61"/>
      <c r="M150" s="200" t="s">
        <v>30</v>
      </c>
      <c r="N150" s="201" t="s">
        <v>45</v>
      </c>
      <c r="O150" s="42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AR150" s="24" t="s">
        <v>136</v>
      </c>
      <c r="AT150" s="24" t="s">
        <v>131</v>
      </c>
      <c r="AU150" s="24" t="s">
        <v>84</v>
      </c>
      <c r="AY150" s="24" t="s">
        <v>129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24" t="s">
        <v>82</v>
      </c>
      <c r="BK150" s="204">
        <f>ROUND(I150*H150,2)</f>
        <v>0</v>
      </c>
      <c r="BL150" s="24" t="s">
        <v>136</v>
      </c>
      <c r="BM150" s="24" t="s">
        <v>258</v>
      </c>
    </row>
    <row r="151" spans="2:65" s="11" customFormat="1" ht="13.5">
      <c r="B151" s="205"/>
      <c r="C151" s="206"/>
      <c r="D151" s="217" t="s">
        <v>138</v>
      </c>
      <c r="E151" s="220" t="s">
        <v>30</v>
      </c>
      <c r="F151" s="221" t="s">
        <v>259</v>
      </c>
      <c r="G151" s="206"/>
      <c r="H151" s="222">
        <v>1142.3</v>
      </c>
      <c r="I151" s="211"/>
      <c r="J151" s="206"/>
      <c r="K151" s="206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138</v>
      </c>
      <c r="AU151" s="216" t="s">
        <v>84</v>
      </c>
      <c r="AV151" s="11" t="s">
        <v>84</v>
      </c>
      <c r="AW151" s="11" t="s">
        <v>37</v>
      </c>
      <c r="AX151" s="11" t="s">
        <v>74</v>
      </c>
      <c r="AY151" s="216" t="s">
        <v>129</v>
      </c>
    </row>
    <row r="152" spans="2:65" s="11" customFormat="1" ht="13.5">
      <c r="B152" s="205"/>
      <c r="C152" s="206"/>
      <c r="D152" s="217" t="s">
        <v>138</v>
      </c>
      <c r="E152" s="220" t="s">
        <v>30</v>
      </c>
      <c r="F152" s="221" t="s">
        <v>260</v>
      </c>
      <c r="G152" s="206"/>
      <c r="H152" s="222">
        <v>-171.345</v>
      </c>
      <c r="I152" s="211"/>
      <c r="J152" s="206"/>
      <c r="K152" s="206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138</v>
      </c>
      <c r="AU152" s="216" t="s">
        <v>84</v>
      </c>
      <c r="AV152" s="11" t="s">
        <v>84</v>
      </c>
      <c r="AW152" s="11" t="s">
        <v>37</v>
      </c>
      <c r="AX152" s="11" t="s">
        <v>74</v>
      </c>
      <c r="AY152" s="216" t="s">
        <v>129</v>
      </c>
    </row>
    <row r="153" spans="2:65" s="12" customFormat="1" ht="13.5">
      <c r="B153" s="223"/>
      <c r="C153" s="224"/>
      <c r="D153" s="207" t="s">
        <v>138</v>
      </c>
      <c r="E153" s="225" t="s">
        <v>30</v>
      </c>
      <c r="F153" s="226" t="s">
        <v>167</v>
      </c>
      <c r="G153" s="224"/>
      <c r="H153" s="227">
        <v>970.95500000000004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AT153" s="233" t="s">
        <v>138</v>
      </c>
      <c r="AU153" s="233" t="s">
        <v>84</v>
      </c>
      <c r="AV153" s="12" t="s">
        <v>136</v>
      </c>
      <c r="AW153" s="12" t="s">
        <v>37</v>
      </c>
      <c r="AX153" s="12" t="s">
        <v>82</v>
      </c>
      <c r="AY153" s="233" t="s">
        <v>129</v>
      </c>
    </row>
    <row r="154" spans="2:65" s="1" customFormat="1" ht="31.5" customHeight="1">
      <c r="B154" s="41"/>
      <c r="C154" s="193" t="s">
        <v>261</v>
      </c>
      <c r="D154" s="193" t="s">
        <v>131</v>
      </c>
      <c r="E154" s="194" t="s">
        <v>262</v>
      </c>
      <c r="F154" s="195" t="s">
        <v>263</v>
      </c>
      <c r="G154" s="196" t="s">
        <v>201</v>
      </c>
      <c r="H154" s="197">
        <v>171.345</v>
      </c>
      <c r="I154" s="198"/>
      <c r="J154" s="199">
        <f>ROUND(I154*H154,2)</f>
        <v>0</v>
      </c>
      <c r="K154" s="195" t="s">
        <v>135</v>
      </c>
      <c r="L154" s="61"/>
      <c r="M154" s="200" t="s">
        <v>30</v>
      </c>
      <c r="N154" s="201" t="s">
        <v>45</v>
      </c>
      <c r="O154" s="42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AR154" s="24" t="s">
        <v>136</v>
      </c>
      <c r="AT154" s="24" t="s">
        <v>131</v>
      </c>
      <c r="AU154" s="24" t="s">
        <v>84</v>
      </c>
      <c r="AY154" s="24" t="s">
        <v>129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24" t="s">
        <v>82</v>
      </c>
      <c r="BK154" s="204">
        <f>ROUND(I154*H154,2)</f>
        <v>0</v>
      </c>
      <c r="BL154" s="24" t="s">
        <v>136</v>
      </c>
      <c r="BM154" s="24" t="s">
        <v>264</v>
      </c>
    </row>
    <row r="155" spans="2:65" s="11" customFormat="1" ht="13.5">
      <c r="B155" s="205"/>
      <c r="C155" s="206"/>
      <c r="D155" s="207" t="s">
        <v>138</v>
      </c>
      <c r="E155" s="208" t="s">
        <v>30</v>
      </c>
      <c r="F155" s="209" t="s">
        <v>265</v>
      </c>
      <c r="G155" s="206"/>
      <c r="H155" s="210">
        <v>171.345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138</v>
      </c>
      <c r="AU155" s="216" t="s">
        <v>84</v>
      </c>
      <c r="AV155" s="11" t="s">
        <v>84</v>
      </c>
      <c r="AW155" s="11" t="s">
        <v>37</v>
      </c>
      <c r="AX155" s="11" t="s">
        <v>82</v>
      </c>
      <c r="AY155" s="216" t="s">
        <v>129</v>
      </c>
    </row>
    <row r="156" spans="2:65" s="1" customFormat="1" ht="31.5" customHeight="1">
      <c r="B156" s="41"/>
      <c r="C156" s="193" t="s">
        <v>266</v>
      </c>
      <c r="D156" s="193" t="s">
        <v>131</v>
      </c>
      <c r="E156" s="194" t="s">
        <v>267</v>
      </c>
      <c r="F156" s="195" t="s">
        <v>268</v>
      </c>
      <c r="G156" s="196" t="s">
        <v>201</v>
      </c>
      <c r="H156" s="197">
        <v>241.2</v>
      </c>
      <c r="I156" s="198"/>
      <c r="J156" s="199">
        <f>ROUND(I156*H156,2)</f>
        <v>0</v>
      </c>
      <c r="K156" s="195" t="s">
        <v>135</v>
      </c>
      <c r="L156" s="61"/>
      <c r="M156" s="200" t="s">
        <v>30</v>
      </c>
      <c r="N156" s="201" t="s">
        <v>45</v>
      </c>
      <c r="O156" s="42"/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AR156" s="24" t="s">
        <v>136</v>
      </c>
      <c r="AT156" s="24" t="s">
        <v>131</v>
      </c>
      <c r="AU156" s="24" t="s">
        <v>84</v>
      </c>
      <c r="AY156" s="24" t="s">
        <v>129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24" t="s">
        <v>82</v>
      </c>
      <c r="BK156" s="204">
        <f>ROUND(I156*H156,2)</f>
        <v>0</v>
      </c>
      <c r="BL156" s="24" t="s">
        <v>136</v>
      </c>
      <c r="BM156" s="24" t="s">
        <v>269</v>
      </c>
    </row>
    <row r="157" spans="2:65" s="11" customFormat="1" ht="13.5">
      <c r="B157" s="205"/>
      <c r="C157" s="206"/>
      <c r="D157" s="217" t="s">
        <v>138</v>
      </c>
      <c r="E157" s="220" t="s">
        <v>30</v>
      </c>
      <c r="F157" s="221" t="s">
        <v>270</v>
      </c>
      <c r="G157" s="206"/>
      <c r="H157" s="222">
        <v>241.2</v>
      </c>
      <c r="I157" s="211"/>
      <c r="J157" s="206"/>
      <c r="K157" s="206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138</v>
      </c>
      <c r="AU157" s="216" t="s">
        <v>84</v>
      </c>
      <c r="AV157" s="11" t="s">
        <v>84</v>
      </c>
      <c r="AW157" s="11" t="s">
        <v>37</v>
      </c>
      <c r="AX157" s="11" t="s">
        <v>82</v>
      </c>
      <c r="AY157" s="216" t="s">
        <v>129</v>
      </c>
    </row>
    <row r="158" spans="2:65" s="10" customFormat="1" ht="29.85" customHeight="1">
      <c r="B158" s="176"/>
      <c r="C158" s="177"/>
      <c r="D158" s="190" t="s">
        <v>73</v>
      </c>
      <c r="E158" s="191" t="s">
        <v>84</v>
      </c>
      <c r="F158" s="191" t="s">
        <v>271</v>
      </c>
      <c r="G158" s="177"/>
      <c r="H158" s="177"/>
      <c r="I158" s="180"/>
      <c r="J158" s="192">
        <f>BK158</f>
        <v>0</v>
      </c>
      <c r="K158" s="177"/>
      <c r="L158" s="182"/>
      <c r="M158" s="183"/>
      <c r="N158" s="184"/>
      <c r="O158" s="184"/>
      <c r="P158" s="185">
        <f>SUM(P159:P164)</f>
        <v>0</v>
      </c>
      <c r="Q158" s="184"/>
      <c r="R158" s="185">
        <f>SUM(R159:R164)</f>
        <v>1.2844800000000002E-2</v>
      </c>
      <c r="S158" s="184"/>
      <c r="T158" s="186">
        <f>SUM(T159:T164)</f>
        <v>0</v>
      </c>
      <c r="AR158" s="187" t="s">
        <v>82</v>
      </c>
      <c r="AT158" s="188" t="s">
        <v>73</v>
      </c>
      <c r="AU158" s="188" t="s">
        <v>82</v>
      </c>
      <c r="AY158" s="187" t="s">
        <v>129</v>
      </c>
      <c r="BK158" s="189">
        <f>SUM(BK159:BK164)</f>
        <v>0</v>
      </c>
    </row>
    <row r="159" spans="2:65" s="1" customFormat="1" ht="31.5" customHeight="1">
      <c r="B159" s="41"/>
      <c r="C159" s="193" t="s">
        <v>272</v>
      </c>
      <c r="D159" s="193" t="s">
        <v>131</v>
      </c>
      <c r="E159" s="194" t="s">
        <v>273</v>
      </c>
      <c r="F159" s="195" t="s">
        <v>274</v>
      </c>
      <c r="G159" s="196" t="s">
        <v>134</v>
      </c>
      <c r="H159" s="197">
        <v>27</v>
      </c>
      <c r="I159" s="198"/>
      <c r="J159" s="199">
        <f>ROUND(I159*H159,2)</f>
        <v>0</v>
      </c>
      <c r="K159" s="195" t="s">
        <v>135</v>
      </c>
      <c r="L159" s="61"/>
      <c r="M159" s="200" t="s">
        <v>30</v>
      </c>
      <c r="N159" s="201" t="s">
        <v>45</v>
      </c>
      <c r="O159" s="42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AR159" s="24" t="s">
        <v>136</v>
      </c>
      <c r="AT159" s="24" t="s">
        <v>131</v>
      </c>
      <c r="AU159" s="24" t="s">
        <v>84</v>
      </c>
      <c r="AY159" s="24" t="s">
        <v>129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24" t="s">
        <v>82</v>
      </c>
      <c r="BK159" s="204">
        <f>ROUND(I159*H159,2)</f>
        <v>0</v>
      </c>
      <c r="BL159" s="24" t="s">
        <v>136</v>
      </c>
      <c r="BM159" s="24" t="s">
        <v>275</v>
      </c>
    </row>
    <row r="160" spans="2:65" s="11" customFormat="1" ht="13.5">
      <c r="B160" s="205"/>
      <c r="C160" s="206"/>
      <c r="D160" s="207" t="s">
        <v>138</v>
      </c>
      <c r="E160" s="208" t="s">
        <v>30</v>
      </c>
      <c r="F160" s="209" t="s">
        <v>276</v>
      </c>
      <c r="G160" s="206"/>
      <c r="H160" s="210">
        <v>27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138</v>
      </c>
      <c r="AU160" s="216" t="s">
        <v>84</v>
      </c>
      <c r="AV160" s="11" t="s">
        <v>84</v>
      </c>
      <c r="AW160" s="11" t="s">
        <v>37</v>
      </c>
      <c r="AX160" s="11" t="s">
        <v>82</v>
      </c>
      <c r="AY160" s="216" t="s">
        <v>129</v>
      </c>
    </row>
    <row r="161" spans="2:65" s="1" customFormat="1" ht="22.5" customHeight="1">
      <c r="B161" s="41"/>
      <c r="C161" s="193" t="s">
        <v>277</v>
      </c>
      <c r="D161" s="193" t="s">
        <v>131</v>
      </c>
      <c r="E161" s="194" t="s">
        <v>278</v>
      </c>
      <c r="F161" s="195" t="s">
        <v>279</v>
      </c>
      <c r="G161" s="196" t="s">
        <v>148</v>
      </c>
      <c r="H161" s="197">
        <v>80.28</v>
      </c>
      <c r="I161" s="198"/>
      <c r="J161" s="199">
        <f>ROUND(I161*H161,2)</f>
        <v>0</v>
      </c>
      <c r="K161" s="195" t="s">
        <v>135</v>
      </c>
      <c r="L161" s="61"/>
      <c r="M161" s="200" t="s">
        <v>30</v>
      </c>
      <c r="N161" s="201" t="s">
        <v>45</v>
      </c>
      <c r="O161" s="42"/>
      <c r="P161" s="202">
        <f>O161*H161</f>
        <v>0</v>
      </c>
      <c r="Q161" s="202">
        <v>1.6000000000000001E-4</v>
      </c>
      <c r="R161" s="202">
        <f>Q161*H161</f>
        <v>1.2844800000000002E-2</v>
      </c>
      <c r="S161" s="202">
        <v>0</v>
      </c>
      <c r="T161" s="203">
        <f>S161*H161</f>
        <v>0</v>
      </c>
      <c r="AR161" s="24" t="s">
        <v>136</v>
      </c>
      <c r="AT161" s="24" t="s">
        <v>131</v>
      </c>
      <c r="AU161" s="24" t="s">
        <v>84</v>
      </c>
      <c r="AY161" s="24" t="s">
        <v>129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24" t="s">
        <v>82</v>
      </c>
      <c r="BK161" s="204">
        <f>ROUND(I161*H161,2)</f>
        <v>0</v>
      </c>
      <c r="BL161" s="24" t="s">
        <v>136</v>
      </c>
      <c r="BM161" s="24" t="s">
        <v>280</v>
      </c>
    </row>
    <row r="162" spans="2:65" s="11" customFormat="1" ht="13.5">
      <c r="B162" s="205"/>
      <c r="C162" s="206"/>
      <c r="D162" s="207" t="s">
        <v>138</v>
      </c>
      <c r="E162" s="208" t="s">
        <v>30</v>
      </c>
      <c r="F162" s="209" t="s">
        <v>281</v>
      </c>
      <c r="G162" s="206"/>
      <c r="H162" s="210">
        <v>80.28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138</v>
      </c>
      <c r="AU162" s="216" t="s">
        <v>84</v>
      </c>
      <c r="AV162" s="11" t="s">
        <v>84</v>
      </c>
      <c r="AW162" s="11" t="s">
        <v>37</v>
      </c>
      <c r="AX162" s="11" t="s">
        <v>82</v>
      </c>
      <c r="AY162" s="216" t="s">
        <v>129</v>
      </c>
    </row>
    <row r="163" spans="2:65" s="1" customFormat="1" ht="31.5" customHeight="1">
      <c r="B163" s="41"/>
      <c r="C163" s="193" t="s">
        <v>282</v>
      </c>
      <c r="D163" s="193" t="s">
        <v>131</v>
      </c>
      <c r="E163" s="194" t="s">
        <v>283</v>
      </c>
      <c r="F163" s="195" t="s">
        <v>284</v>
      </c>
      <c r="G163" s="196" t="s">
        <v>134</v>
      </c>
      <c r="H163" s="197">
        <v>64.224000000000004</v>
      </c>
      <c r="I163" s="198"/>
      <c r="J163" s="199">
        <f>ROUND(I163*H163,2)</f>
        <v>0</v>
      </c>
      <c r="K163" s="195" t="s">
        <v>135</v>
      </c>
      <c r="L163" s="61"/>
      <c r="M163" s="200" t="s">
        <v>30</v>
      </c>
      <c r="N163" s="201" t="s">
        <v>45</v>
      </c>
      <c r="O163" s="42"/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AR163" s="24" t="s">
        <v>136</v>
      </c>
      <c r="AT163" s="24" t="s">
        <v>131</v>
      </c>
      <c r="AU163" s="24" t="s">
        <v>84</v>
      </c>
      <c r="AY163" s="24" t="s">
        <v>129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24" t="s">
        <v>82</v>
      </c>
      <c r="BK163" s="204">
        <f>ROUND(I163*H163,2)</f>
        <v>0</v>
      </c>
      <c r="BL163" s="24" t="s">
        <v>136</v>
      </c>
      <c r="BM163" s="24" t="s">
        <v>285</v>
      </c>
    </row>
    <row r="164" spans="2:65" s="11" customFormat="1" ht="13.5">
      <c r="B164" s="205"/>
      <c r="C164" s="206"/>
      <c r="D164" s="217" t="s">
        <v>138</v>
      </c>
      <c r="E164" s="220" t="s">
        <v>30</v>
      </c>
      <c r="F164" s="221" t="s">
        <v>286</v>
      </c>
      <c r="G164" s="206"/>
      <c r="H164" s="222">
        <v>64.224000000000004</v>
      </c>
      <c r="I164" s="211"/>
      <c r="J164" s="206"/>
      <c r="K164" s="206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138</v>
      </c>
      <c r="AU164" s="216" t="s">
        <v>84</v>
      </c>
      <c r="AV164" s="11" t="s">
        <v>84</v>
      </c>
      <c r="AW164" s="11" t="s">
        <v>37</v>
      </c>
      <c r="AX164" s="11" t="s">
        <v>82</v>
      </c>
      <c r="AY164" s="216" t="s">
        <v>129</v>
      </c>
    </row>
    <row r="165" spans="2:65" s="10" customFormat="1" ht="29.85" customHeight="1">
      <c r="B165" s="176"/>
      <c r="C165" s="177"/>
      <c r="D165" s="190" t="s">
        <v>73</v>
      </c>
      <c r="E165" s="191" t="s">
        <v>229</v>
      </c>
      <c r="F165" s="191" t="s">
        <v>287</v>
      </c>
      <c r="G165" s="177"/>
      <c r="H165" s="177"/>
      <c r="I165" s="180"/>
      <c r="J165" s="192">
        <f>BK165</f>
        <v>0</v>
      </c>
      <c r="K165" s="177"/>
      <c r="L165" s="182"/>
      <c r="M165" s="183"/>
      <c r="N165" s="184"/>
      <c r="O165" s="184"/>
      <c r="P165" s="185">
        <f>SUM(P166:P198)</f>
        <v>0</v>
      </c>
      <c r="Q165" s="184"/>
      <c r="R165" s="185">
        <f>SUM(R166:R198)</f>
        <v>85.986041320000012</v>
      </c>
      <c r="S165" s="184"/>
      <c r="T165" s="186">
        <f>SUM(T166:T198)</f>
        <v>0</v>
      </c>
      <c r="AR165" s="187" t="s">
        <v>82</v>
      </c>
      <c r="AT165" s="188" t="s">
        <v>73</v>
      </c>
      <c r="AU165" s="188" t="s">
        <v>82</v>
      </c>
      <c r="AY165" s="187" t="s">
        <v>129</v>
      </c>
      <c r="BK165" s="189">
        <f>SUM(BK166:BK198)</f>
        <v>0</v>
      </c>
    </row>
    <row r="166" spans="2:65" s="1" customFormat="1" ht="22.5" customHeight="1">
      <c r="B166" s="41"/>
      <c r="C166" s="193" t="s">
        <v>288</v>
      </c>
      <c r="D166" s="193" t="s">
        <v>131</v>
      </c>
      <c r="E166" s="194" t="s">
        <v>289</v>
      </c>
      <c r="F166" s="195" t="s">
        <v>290</v>
      </c>
      <c r="G166" s="196" t="s">
        <v>134</v>
      </c>
      <c r="H166" s="197">
        <v>7.2249999999999996</v>
      </c>
      <c r="I166" s="198"/>
      <c r="J166" s="199">
        <f>ROUND(I166*H166,2)</f>
        <v>0</v>
      </c>
      <c r="K166" s="195" t="s">
        <v>135</v>
      </c>
      <c r="L166" s="61"/>
      <c r="M166" s="200" t="s">
        <v>30</v>
      </c>
      <c r="N166" s="201" t="s">
        <v>45</v>
      </c>
      <c r="O166" s="42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AR166" s="24" t="s">
        <v>136</v>
      </c>
      <c r="AT166" s="24" t="s">
        <v>131</v>
      </c>
      <c r="AU166" s="24" t="s">
        <v>84</v>
      </c>
      <c r="AY166" s="24" t="s">
        <v>129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24" t="s">
        <v>82</v>
      </c>
      <c r="BK166" s="204">
        <f>ROUND(I166*H166,2)</f>
        <v>0</v>
      </c>
      <c r="BL166" s="24" t="s">
        <v>136</v>
      </c>
      <c r="BM166" s="24" t="s">
        <v>291</v>
      </c>
    </row>
    <row r="167" spans="2:65" s="11" customFormat="1" ht="13.5">
      <c r="B167" s="205"/>
      <c r="C167" s="206"/>
      <c r="D167" s="207" t="s">
        <v>138</v>
      </c>
      <c r="E167" s="208" t="s">
        <v>30</v>
      </c>
      <c r="F167" s="209" t="s">
        <v>292</v>
      </c>
      <c r="G167" s="206"/>
      <c r="H167" s="210">
        <v>7.2249999999999996</v>
      </c>
      <c r="I167" s="211"/>
      <c r="J167" s="206"/>
      <c r="K167" s="206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138</v>
      </c>
      <c r="AU167" s="216" t="s">
        <v>84</v>
      </c>
      <c r="AV167" s="11" t="s">
        <v>84</v>
      </c>
      <c r="AW167" s="11" t="s">
        <v>37</v>
      </c>
      <c r="AX167" s="11" t="s">
        <v>82</v>
      </c>
      <c r="AY167" s="216" t="s">
        <v>129</v>
      </c>
    </row>
    <row r="168" spans="2:65" s="1" customFormat="1" ht="22.5" customHeight="1">
      <c r="B168" s="41"/>
      <c r="C168" s="193" t="s">
        <v>293</v>
      </c>
      <c r="D168" s="193" t="s">
        <v>131</v>
      </c>
      <c r="E168" s="194" t="s">
        <v>294</v>
      </c>
      <c r="F168" s="195" t="s">
        <v>295</v>
      </c>
      <c r="G168" s="196" t="s">
        <v>201</v>
      </c>
      <c r="H168" s="197">
        <v>32.292000000000002</v>
      </c>
      <c r="I168" s="198"/>
      <c r="J168" s="199">
        <f>ROUND(I168*H168,2)</f>
        <v>0</v>
      </c>
      <c r="K168" s="195" t="s">
        <v>135</v>
      </c>
      <c r="L168" s="61"/>
      <c r="M168" s="200" t="s">
        <v>30</v>
      </c>
      <c r="N168" s="201" t="s">
        <v>45</v>
      </c>
      <c r="O168" s="42"/>
      <c r="P168" s="202">
        <f>O168*H168</f>
        <v>0</v>
      </c>
      <c r="Q168" s="202">
        <v>4.1739999999999999E-2</v>
      </c>
      <c r="R168" s="202">
        <f>Q168*H168</f>
        <v>1.34786808</v>
      </c>
      <c r="S168" s="202">
        <v>0</v>
      </c>
      <c r="T168" s="203">
        <f>S168*H168</f>
        <v>0</v>
      </c>
      <c r="AR168" s="24" t="s">
        <v>136</v>
      </c>
      <c r="AT168" s="24" t="s">
        <v>131</v>
      </c>
      <c r="AU168" s="24" t="s">
        <v>84</v>
      </c>
      <c r="AY168" s="24" t="s">
        <v>129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24" t="s">
        <v>82</v>
      </c>
      <c r="BK168" s="204">
        <f>ROUND(I168*H168,2)</f>
        <v>0</v>
      </c>
      <c r="BL168" s="24" t="s">
        <v>136</v>
      </c>
      <c r="BM168" s="24" t="s">
        <v>296</v>
      </c>
    </row>
    <row r="169" spans="2:65" s="11" customFormat="1" ht="13.5">
      <c r="B169" s="205"/>
      <c r="C169" s="206"/>
      <c r="D169" s="207" t="s">
        <v>138</v>
      </c>
      <c r="E169" s="208" t="s">
        <v>30</v>
      </c>
      <c r="F169" s="209" t="s">
        <v>297</v>
      </c>
      <c r="G169" s="206"/>
      <c r="H169" s="210">
        <v>32.292000000000002</v>
      </c>
      <c r="I169" s="211"/>
      <c r="J169" s="206"/>
      <c r="K169" s="206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138</v>
      </c>
      <c r="AU169" s="216" t="s">
        <v>84</v>
      </c>
      <c r="AV169" s="11" t="s">
        <v>84</v>
      </c>
      <c r="AW169" s="11" t="s">
        <v>37</v>
      </c>
      <c r="AX169" s="11" t="s">
        <v>82</v>
      </c>
      <c r="AY169" s="216" t="s">
        <v>129</v>
      </c>
    </row>
    <row r="170" spans="2:65" s="1" customFormat="1" ht="22.5" customHeight="1">
      <c r="B170" s="41"/>
      <c r="C170" s="193" t="s">
        <v>298</v>
      </c>
      <c r="D170" s="193" t="s">
        <v>131</v>
      </c>
      <c r="E170" s="194" t="s">
        <v>299</v>
      </c>
      <c r="F170" s="195" t="s">
        <v>300</v>
      </c>
      <c r="G170" s="196" t="s">
        <v>201</v>
      </c>
      <c r="H170" s="197">
        <v>32.292000000000002</v>
      </c>
      <c r="I170" s="198"/>
      <c r="J170" s="199">
        <f>ROUND(I170*H170,2)</f>
        <v>0</v>
      </c>
      <c r="K170" s="195" t="s">
        <v>135</v>
      </c>
      <c r="L170" s="61"/>
      <c r="M170" s="200" t="s">
        <v>30</v>
      </c>
      <c r="N170" s="201" t="s">
        <v>45</v>
      </c>
      <c r="O170" s="42"/>
      <c r="P170" s="202">
        <f>O170*H170</f>
        <v>0</v>
      </c>
      <c r="Q170" s="202">
        <v>2.0000000000000002E-5</v>
      </c>
      <c r="R170" s="202">
        <f>Q170*H170</f>
        <v>6.4584000000000006E-4</v>
      </c>
      <c r="S170" s="202">
        <v>0</v>
      </c>
      <c r="T170" s="203">
        <f>S170*H170</f>
        <v>0</v>
      </c>
      <c r="AR170" s="24" t="s">
        <v>136</v>
      </c>
      <c r="AT170" s="24" t="s">
        <v>131</v>
      </c>
      <c r="AU170" s="24" t="s">
        <v>84</v>
      </c>
      <c r="AY170" s="24" t="s">
        <v>129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24" t="s">
        <v>82</v>
      </c>
      <c r="BK170" s="204">
        <f>ROUND(I170*H170,2)</f>
        <v>0</v>
      </c>
      <c r="BL170" s="24" t="s">
        <v>136</v>
      </c>
      <c r="BM170" s="24" t="s">
        <v>301</v>
      </c>
    </row>
    <row r="171" spans="2:65" s="11" customFormat="1" ht="13.5">
      <c r="B171" s="205"/>
      <c r="C171" s="206"/>
      <c r="D171" s="207" t="s">
        <v>138</v>
      </c>
      <c r="E171" s="208" t="s">
        <v>30</v>
      </c>
      <c r="F171" s="209" t="s">
        <v>302</v>
      </c>
      <c r="G171" s="206"/>
      <c r="H171" s="210">
        <v>32.292000000000002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138</v>
      </c>
      <c r="AU171" s="216" t="s">
        <v>84</v>
      </c>
      <c r="AV171" s="11" t="s">
        <v>84</v>
      </c>
      <c r="AW171" s="11" t="s">
        <v>37</v>
      </c>
      <c r="AX171" s="11" t="s">
        <v>82</v>
      </c>
      <c r="AY171" s="216" t="s">
        <v>129</v>
      </c>
    </row>
    <row r="172" spans="2:65" s="1" customFormat="1" ht="57" customHeight="1">
      <c r="B172" s="41"/>
      <c r="C172" s="193" t="s">
        <v>303</v>
      </c>
      <c r="D172" s="193" t="s">
        <v>131</v>
      </c>
      <c r="E172" s="194" t="s">
        <v>304</v>
      </c>
      <c r="F172" s="195" t="s">
        <v>305</v>
      </c>
      <c r="G172" s="196" t="s">
        <v>134</v>
      </c>
      <c r="H172" s="197">
        <v>24.9</v>
      </c>
      <c r="I172" s="198"/>
      <c r="J172" s="199">
        <f>ROUND(I172*H172,2)</f>
        <v>0</v>
      </c>
      <c r="K172" s="195" t="s">
        <v>135</v>
      </c>
      <c r="L172" s="61"/>
      <c r="M172" s="200" t="s">
        <v>30</v>
      </c>
      <c r="N172" s="201" t="s">
        <v>45</v>
      </c>
      <c r="O172" s="42"/>
      <c r="P172" s="202">
        <f>O172*H172</f>
        <v>0</v>
      </c>
      <c r="Q172" s="202">
        <v>3.11388</v>
      </c>
      <c r="R172" s="202">
        <f>Q172*H172</f>
        <v>77.535612</v>
      </c>
      <c r="S172" s="202">
        <v>0</v>
      </c>
      <c r="T172" s="203">
        <f>S172*H172</f>
        <v>0</v>
      </c>
      <c r="AR172" s="24" t="s">
        <v>136</v>
      </c>
      <c r="AT172" s="24" t="s">
        <v>131</v>
      </c>
      <c r="AU172" s="24" t="s">
        <v>84</v>
      </c>
      <c r="AY172" s="24" t="s">
        <v>129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24" t="s">
        <v>82</v>
      </c>
      <c r="BK172" s="204">
        <f>ROUND(I172*H172,2)</f>
        <v>0</v>
      </c>
      <c r="BL172" s="24" t="s">
        <v>136</v>
      </c>
      <c r="BM172" s="24" t="s">
        <v>306</v>
      </c>
    </row>
    <row r="173" spans="2:65" s="11" customFormat="1" ht="13.5">
      <c r="B173" s="205"/>
      <c r="C173" s="206"/>
      <c r="D173" s="207" t="s">
        <v>138</v>
      </c>
      <c r="E173" s="208" t="s">
        <v>30</v>
      </c>
      <c r="F173" s="209" t="s">
        <v>307</v>
      </c>
      <c r="G173" s="206"/>
      <c r="H173" s="210">
        <v>24.9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138</v>
      </c>
      <c r="AU173" s="216" t="s">
        <v>84</v>
      </c>
      <c r="AV173" s="11" t="s">
        <v>84</v>
      </c>
      <c r="AW173" s="11" t="s">
        <v>37</v>
      </c>
      <c r="AX173" s="11" t="s">
        <v>82</v>
      </c>
      <c r="AY173" s="216" t="s">
        <v>129</v>
      </c>
    </row>
    <row r="174" spans="2:65" s="1" customFormat="1" ht="57" customHeight="1">
      <c r="B174" s="41"/>
      <c r="C174" s="193" t="s">
        <v>308</v>
      </c>
      <c r="D174" s="193" t="s">
        <v>131</v>
      </c>
      <c r="E174" s="194" t="s">
        <v>309</v>
      </c>
      <c r="F174" s="195" t="s">
        <v>310</v>
      </c>
      <c r="G174" s="196" t="s">
        <v>134</v>
      </c>
      <c r="H174" s="197">
        <v>48.651000000000003</v>
      </c>
      <c r="I174" s="198"/>
      <c r="J174" s="199">
        <f>ROUND(I174*H174,2)</f>
        <v>0</v>
      </c>
      <c r="K174" s="195" t="s">
        <v>135</v>
      </c>
      <c r="L174" s="61"/>
      <c r="M174" s="200" t="s">
        <v>30</v>
      </c>
      <c r="N174" s="201" t="s">
        <v>45</v>
      </c>
      <c r="O174" s="42"/>
      <c r="P174" s="202">
        <f>O174*H174</f>
        <v>0</v>
      </c>
      <c r="Q174" s="202">
        <v>0</v>
      </c>
      <c r="R174" s="202">
        <f>Q174*H174</f>
        <v>0</v>
      </c>
      <c r="S174" s="202">
        <v>0</v>
      </c>
      <c r="T174" s="203">
        <f>S174*H174</f>
        <v>0</v>
      </c>
      <c r="AR174" s="24" t="s">
        <v>136</v>
      </c>
      <c r="AT174" s="24" t="s">
        <v>131</v>
      </c>
      <c r="AU174" s="24" t="s">
        <v>84</v>
      </c>
      <c r="AY174" s="24" t="s">
        <v>129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24" t="s">
        <v>82</v>
      </c>
      <c r="BK174" s="204">
        <f>ROUND(I174*H174,2)</f>
        <v>0</v>
      </c>
      <c r="BL174" s="24" t="s">
        <v>136</v>
      </c>
      <c r="BM174" s="24" t="s">
        <v>311</v>
      </c>
    </row>
    <row r="175" spans="2:65" s="11" customFormat="1" ht="13.5">
      <c r="B175" s="205"/>
      <c r="C175" s="206"/>
      <c r="D175" s="217" t="s">
        <v>138</v>
      </c>
      <c r="E175" s="220" t="s">
        <v>30</v>
      </c>
      <c r="F175" s="221" t="s">
        <v>312</v>
      </c>
      <c r="G175" s="206"/>
      <c r="H175" s="222">
        <v>120.1</v>
      </c>
      <c r="I175" s="211"/>
      <c r="J175" s="206"/>
      <c r="K175" s="206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138</v>
      </c>
      <c r="AU175" s="216" t="s">
        <v>84</v>
      </c>
      <c r="AV175" s="11" t="s">
        <v>84</v>
      </c>
      <c r="AW175" s="11" t="s">
        <v>37</v>
      </c>
      <c r="AX175" s="11" t="s">
        <v>74</v>
      </c>
      <c r="AY175" s="216" t="s">
        <v>129</v>
      </c>
    </row>
    <row r="176" spans="2:65" s="11" customFormat="1" ht="13.5">
      <c r="B176" s="205"/>
      <c r="C176" s="206"/>
      <c r="D176" s="217" t="s">
        <v>138</v>
      </c>
      <c r="E176" s="220" t="s">
        <v>30</v>
      </c>
      <c r="F176" s="221" t="s">
        <v>313</v>
      </c>
      <c r="G176" s="206"/>
      <c r="H176" s="222">
        <v>-64.224000000000004</v>
      </c>
      <c r="I176" s="211"/>
      <c r="J176" s="206"/>
      <c r="K176" s="206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138</v>
      </c>
      <c r="AU176" s="216" t="s">
        <v>84</v>
      </c>
      <c r="AV176" s="11" t="s">
        <v>84</v>
      </c>
      <c r="AW176" s="11" t="s">
        <v>37</v>
      </c>
      <c r="AX176" s="11" t="s">
        <v>74</v>
      </c>
      <c r="AY176" s="216" t="s">
        <v>129</v>
      </c>
    </row>
    <row r="177" spans="2:65" s="11" customFormat="1" ht="13.5">
      <c r="B177" s="205"/>
      <c r="C177" s="206"/>
      <c r="D177" s="217" t="s">
        <v>138</v>
      </c>
      <c r="E177" s="220" t="s">
        <v>30</v>
      </c>
      <c r="F177" s="221" t="s">
        <v>314</v>
      </c>
      <c r="G177" s="206"/>
      <c r="H177" s="222">
        <v>-7.2249999999999996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138</v>
      </c>
      <c r="AU177" s="216" t="s">
        <v>84</v>
      </c>
      <c r="AV177" s="11" t="s">
        <v>84</v>
      </c>
      <c r="AW177" s="11" t="s">
        <v>37</v>
      </c>
      <c r="AX177" s="11" t="s">
        <v>74</v>
      </c>
      <c r="AY177" s="216" t="s">
        <v>129</v>
      </c>
    </row>
    <row r="178" spans="2:65" s="12" customFormat="1" ht="13.5">
      <c r="B178" s="223"/>
      <c r="C178" s="224"/>
      <c r="D178" s="207" t="s">
        <v>138</v>
      </c>
      <c r="E178" s="225" t="s">
        <v>30</v>
      </c>
      <c r="F178" s="226" t="s">
        <v>167</v>
      </c>
      <c r="G178" s="224"/>
      <c r="H178" s="227">
        <v>48.651000000000003</v>
      </c>
      <c r="I178" s="228"/>
      <c r="J178" s="224"/>
      <c r="K178" s="224"/>
      <c r="L178" s="229"/>
      <c r="M178" s="230"/>
      <c r="N178" s="231"/>
      <c r="O178" s="231"/>
      <c r="P178" s="231"/>
      <c r="Q178" s="231"/>
      <c r="R178" s="231"/>
      <c r="S178" s="231"/>
      <c r="T178" s="232"/>
      <c r="AT178" s="233" t="s">
        <v>138</v>
      </c>
      <c r="AU178" s="233" t="s">
        <v>84</v>
      </c>
      <c r="AV178" s="12" t="s">
        <v>136</v>
      </c>
      <c r="AW178" s="12" t="s">
        <v>37</v>
      </c>
      <c r="AX178" s="12" t="s">
        <v>82</v>
      </c>
      <c r="AY178" s="233" t="s">
        <v>129</v>
      </c>
    </row>
    <row r="179" spans="2:65" s="1" customFormat="1" ht="57" customHeight="1">
      <c r="B179" s="41"/>
      <c r="C179" s="193" t="s">
        <v>315</v>
      </c>
      <c r="D179" s="193" t="s">
        <v>131</v>
      </c>
      <c r="E179" s="194" t="s">
        <v>316</v>
      </c>
      <c r="F179" s="195" t="s">
        <v>317</v>
      </c>
      <c r="G179" s="196" t="s">
        <v>201</v>
      </c>
      <c r="H179" s="197">
        <v>128.227</v>
      </c>
      <c r="I179" s="198"/>
      <c r="J179" s="199">
        <f>ROUND(I179*H179,2)</f>
        <v>0</v>
      </c>
      <c r="K179" s="195" t="s">
        <v>135</v>
      </c>
      <c r="L179" s="61"/>
      <c r="M179" s="200" t="s">
        <v>30</v>
      </c>
      <c r="N179" s="201" t="s">
        <v>45</v>
      </c>
      <c r="O179" s="42"/>
      <c r="P179" s="202">
        <f>O179*H179</f>
        <v>0</v>
      </c>
      <c r="Q179" s="202">
        <v>7.6499999999999997E-3</v>
      </c>
      <c r="R179" s="202">
        <f>Q179*H179</f>
        <v>0.98093655000000002</v>
      </c>
      <c r="S179" s="202">
        <v>0</v>
      </c>
      <c r="T179" s="203">
        <f>S179*H179</f>
        <v>0</v>
      </c>
      <c r="AR179" s="24" t="s">
        <v>136</v>
      </c>
      <c r="AT179" s="24" t="s">
        <v>131</v>
      </c>
      <c r="AU179" s="24" t="s">
        <v>84</v>
      </c>
      <c r="AY179" s="24" t="s">
        <v>129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24" t="s">
        <v>82</v>
      </c>
      <c r="BK179" s="204">
        <f>ROUND(I179*H179,2)</f>
        <v>0</v>
      </c>
      <c r="BL179" s="24" t="s">
        <v>136</v>
      </c>
      <c r="BM179" s="24" t="s">
        <v>318</v>
      </c>
    </row>
    <row r="180" spans="2:65" s="11" customFormat="1" ht="13.5">
      <c r="B180" s="205"/>
      <c r="C180" s="206"/>
      <c r="D180" s="217" t="s">
        <v>138</v>
      </c>
      <c r="E180" s="220" t="s">
        <v>30</v>
      </c>
      <c r="F180" s="221" t="s">
        <v>319</v>
      </c>
      <c r="G180" s="206"/>
      <c r="H180" s="222">
        <v>119.617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138</v>
      </c>
      <c r="AU180" s="216" t="s">
        <v>84</v>
      </c>
      <c r="AV180" s="11" t="s">
        <v>84</v>
      </c>
      <c r="AW180" s="11" t="s">
        <v>37</v>
      </c>
      <c r="AX180" s="11" t="s">
        <v>74</v>
      </c>
      <c r="AY180" s="216" t="s">
        <v>129</v>
      </c>
    </row>
    <row r="181" spans="2:65" s="11" customFormat="1" ht="13.5">
      <c r="B181" s="205"/>
      <c r="C181" s="206"/>
      <c r="D181" s="217" t="s">
        <v>138</v>
      </c>
      <c r="E181" s="220" t="s">
        <v>30</v>
      </c>
      <c r="F181" s="221" t="s">
        <v>320</v>
      </c>
      <c r="G181" s="206"/>
      <c r="H181" s="222">
        <v>8.61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138</v>
      </c>
      <c r="AU181" s="216" t="s">
        <v>84</v>
      </c>
      <c r="AV181" s="11" t="s">
        <v>84</v>
      </c>
      <c r="AW181" s="11" t="s">
        <v>37</v>
      </c>
      <c r="AX181" s="11" t="s">
        <v>74</v>
      </c>
      <c r="AY181" s="216" t="s">
        <v>129</v>
      </c>
    </row>
    <row r="182" spans="2:65" s="12" customFormat="1" ht="13.5">
      <c r="B182" s="223"/>
      <c r="C182" s="224"/>
      <c r="D182" s="207" t="s">
        <v>138</v>
      </c>
      <c r="E182" s="225" t="s">
        <v>30</v>
      </c>
      <c r="F182" s="226" t="s">
        <v>167</v>
      </c>
      <c r="G182" s="224"/>
      <c r="H182" s="227">
        <v>128.227</v>
      </c>
      <c r="I182" s="228"/>
      <c r="J182" s="224"/>
      <c r="K182" s="224"/>
      <c r="L182" s="229"/>
      <c r="M182" s="230"/>
      <c r="N182" s="231"/>
      <c r="O182" s="231"/>
      <c r="P182" s="231"/>
      <c r="Q182" s="231"/>
      <c r="R182" s="231"/>
      <c r="S182" s="231"/>
      <c r="T182" s="232"/>
      <c r="AT182" s="233" t="s">
        <v>138</v>
      </c>
      <c r="AU182" s="233" t="s">
        <v>84</v>
      </c>
      <c r="AV182" s="12" t="s">
        <v>136</v>
      </c>
      <c r="AW182" s="12" t="s">
        <v>37</v>
      </c>
      <c r="AX182" s="12" t="s">
        <v>82</v>
      </c>
      <c r="AY182" s="233" t="s">
        <v>129</v>
      </c>
    </row>
    <row r="183" spans="2:65" s="1" customFormat="1" ht="57" customHeight="1">
      <c r="B183" s="41"/>
      <c r="C183" s="193" t="s">
        <v>321</v>
      </c>
      <c r="D183" s="193" t="s">
        <v>131</v>
      </c>
      <c r="E183" s="194" t="s">
        <v>322</v>
      </c>
      <c r="F183" s="195" t="s">
        <v>323</v>
      </c>
      <c r="G183" s="196" t="s">
        <v>201</v>
      </c>
      <c r="H183" s="197">
        <v>128.227</v>
      </c>
      <c r="I183" s="198"/>
      <c r="J183" s="199">
        <f>ROUND(I183*H183,2)</f>
        <v>0</v>
      </c>
      <c r="K183" s="195" t="s">
        <v>135</v>
      </c>
      <c r="L183" s="61"/>
      <c r="M183" s="200" t="s">
        <v>30</v>
      </c>
      <c r="N183" s="201" t="s">
        <v>45</v>
      </c>
      <c r="O183" s="42"/>
      <c r="P183" s="202">
        <f>O183*H183</f>
        <v>0</v>
      </c>
      <c r="Q183" s="202">
        <v>8.5999999999999998E-4</v>
      </c>
      <c r="R183" s="202">
        <f>Q183*H183</f>
        <v>0.11027522000000001</v>
      </c>
      <c r="S183" s="202">
        <v>0</v>
      </c>
      <c r="T183" s="203">
        <f>S183*H183</f>
        <v>0</v>
      </c>
      <c r="AR183" s="24" t="s">
        <v>136</v>
      </c>
      <c r="AT183" s="24" t="s">
        <v>131</v>
      </c>
      <c r="AU183" s="24" t="s">
        <v>84</v>
      </c>
      <c r="AY183" s="24" t="s">
        <v>129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24" t="s">
        <v>82</v>
      </c>
      <c r="BK183" s="204">
        <f>ROUND(I183*H183,2)</f>
        <v>0</v>
      </c>
      <c r="BL183" s="24" t="s">
        <v>136</v>
      </c>
      <c r="BM183" s="24" t="s">
        <v>324</v>
      </c>
    </row>
    <row r="184" spans="2:65" s="11" customFormat="1" ht="13.5">
      <c r="B184" s="205"/>
      <c r="C184" s="206"/>
      <c r="D184" s="207" t="s">
        <v>138</v>
      </c>
      <c r="E184" s="208" t="s">
        <v>30</v>
      </c>
      <c r="F184" s="209" t="s">
        <v>325</v>
      </c>
      <c r="G184" s="206"/>
      <c r="H184" s="210">
        <v>128.227</v>
      </c>
      <c r="I184" s="211"/>
      <c r="J184" s="206"/>
      <c r="K184" s="206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138</v>
      </c>
      <c r="AU184" s="216" t="s">
        <v>84</v>
      </c>
      <c r="AV184" s="11" t="s">
        <v>84</v>
      </c>
      <c r="AW184" s="11" t="s">
        <v>37</v>
      </c>
      <c r="AX184" s="11" t="s">
        <v>82</v>
      </c>
      <c r="AY184" s="216" t="s">
        <v>129</v>
      </c>
    </row>
    <row r="185" spans="2:65" s="1" customFormat="1" ht="57" customHeight="1">
      <c r="B185" s="41"/>
      <c r="C185" s="193" t="s">
        <v>326</v>
      </c>
      <c r="D185" s="193" t="s">
        <v>131</v>
      </c>
      <c r="E185" s="194" t="s">
        <v>327</v>
      </c>
      <c r="F185" s="195" t="s">
        <v>328</v>
      </c>
      <c r="G185" s="196" t="s">
        <v>329</v>
      </c>
      <c r="H185" s="197">
        <v>1.002</v>
      </c>
      <c r="I185" s="198"/>
      <c r="J185" s="199">
        <f>ROUND(I185*H185,2)</f>
        <v>0</v>
      </c>
      <c r="K185" s="195" t="s">
        <v>135</v>
      </c>
      <c r="L185" s="61"/>
      <c r="M185" s="200" t="s">
        <v>30</v>
      </c>
      <c r="N185" s="201" t="s">
        <v>45</v>
      </c>
      <c r="O185" s="42"/>
      <c r="P185" s="202">
        <f>O185*H185</f>
        <v>0</v>
      </c>
      <c r="Q185" s="202">
        <v>1.0858000000000001</v>
      </c>
      <c r="R185" s="202">
        <f>Q185*H185</f>
        <v>1.0879716000000001</v>
      </c>
      <c r="S185" s="202">
        <v>0</v>
      </c>
      <c r="T185" s="203">
        <f>S185*H185</f>
        <v>0</v>
      </c>
      <c r="AR185" s="24" t="s">
        <v>136</v>
      </c>
      <c r="AT185" s="24" t="s">
        <v>131</v>
      </c>
      <c r="AU185" s="24" t="s">
        <v>84</v>
      </c>
      <c r="AY185" s="24" t="s">
        <v>129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24" t="s">
        <v>82</v>
      </c>
      <c r="BK185" s="204">
        <f>ROUND(I185*H185,2)</f>
        <v>0</v>
      </c>
      <c r="BL185" s="24" t="s">
        <v>136</v>
      </c>
      <c r="BM185" s="24" t="s">
        <v>330</v>
      </c>
    </row>
    <row r="186" spans="2:65" s="11" customFormat="1" ht="13.5">
      <c r="B186" s="205"/>
      <c r="C186" s="206"/>
      <c r="D186" s="207" t="s">
        <v>138</v>
      </c>
      <c r="E186" s="208" t="s">
        <v>30</v>
      </c>
      <c r="F186" s="209" t="s">
        <v>331</v>
      </c>
      <c r="G186" s="206"/>
      <c r="H186" s="210">
        <v>1.002</v>
      </c>
      <c r="I186" s="211"/>
      <c r="J186" s="206"/>
      <c r="K186" s="206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138</v>
      </c>
      <c r="AU186" s="216" t="s">
        <v>84</v>
      </c>
      <c r="AV186" s="11" t="s">
        <v>84</v>
      </c>
      <c r="AW186" s="11" t="s">
        <v>37</v>
      </c>
      <c r="AX186" s="11" t="s">
        <v>82</v>
      </c>
      <c r="AY186" s="216" t="s">
        <v>129</v>
      </c>
    </row>
    <row r="187" spans="2:65" s="1" customFormat="1" ht="57" customHeight="1">
      <c r="B187" s="41"/>
      <c r="C187" s="193" t="s">
        <v>332</v>
      </c>
      <c r="D187" s="193" t="s">
        <v>131</v>
      </c>
      <c r="E187" s="194" t="s">
        <v>333</v>
      </c>
      <c r="F187" s="195" t="s">
        <v>334</v>
      </c>
      <c r="G187" s="196" t="s">
        <v>329</v>
      </c>
      <c r="H187" s="197">
        <v>0.75900000000000001</v>
      </c>
      <c r="I187" s="198"/>
      <c r="J187" s="199">
        <f>ROUND(I187*H187,2)</f>
        <v>0</v>
      </c>
      <c r="K187" s="195" t="s">
        <v>135</v>
      </c>
      <c r="L187" s="61"/>
      <c r="M187" s="200" t="s">
        <v>30</v>
      </c>
      <c r="N187" s="201" t="s">
        <v>45</v>
      </c>
      <c r="O187" s="42"/>
      <c r="P187" s="202">
        <f>O187*H187</f>
        <v>0</v>
      </c>
      <c r="Q187" s="202">
        <v>1.0563100000000001</v>
      </c>
      <c r="R187" s="202">
        <f>Q187*H187</f>
        <v>0.8017392900000001</v>
      </c>
      <c r="S187" s="202">
        <v>0</v>
      </c>
      <c r="T187" s="203">
        <f>S187*H187</f>
        <v>0</v>
      </c>
      <c r="AR187" s="24" t="s">
        <v>136</v>
      </c>
      <c r="AT187" s="24" t="s">
        <v>131</v>
      </c>
      <c r="AU187" s="24" t="s">
        <v>84</v>
      </c>
      <c r="AY187" s="24" t="s">
        <v>129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24" t="s">
        <v>82</v>
      </c>
      <c r="BK187" s="204">
        <f>ROUND(I187*H187,2)</f>
        <v>0</v>
      </c>
      <c r="BL187" s="24" t="s">
        <v>136</v>
      </c>
      <c r="BM187" s="24" t="s">
        <v>335</v>
      </c>
    </row>
    <row r="188" spans="2:65" s="11" customFormat="1" ht="13.5">
      <c r="B188" s="205"/>
      <c r="C188" s="206"/>
      <c r="D188" s="207" t="s">
        <v>138</v>
      </c>
      <c r="E188" s="208" t="s">
        <v>30</v>
      </c>
      <c r="F188" s="209" t="s">
        <v>336</v>
      </c>
      <c r="G188" s="206"/>
      <c r="H188" s="210">
        <v>0.75900000000000001</v>
      </c>
      <c r="I188" s="211"/>
      <c r="J188" s="206"/>
      <c r="K188" s="206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138</v>
      </c>
      <c r="AU188" s="216" t="s">
        <v>84</v>
      </c>
      <c r="AV188" s="11" t="s">
        <v>84</v>
      </c>
      <c r="AW188" s="11" t="s">
        <v>37</v>
      </c>
      <c r="AX188" s="11" t="s">
        <v>82</v>
      </c>
      <c r="AY188" s="216" t="s">
        <v>129</v>
      </c>
    </row>
    <row r="189" spans="2:65" s="1" customFormat="1" ht="69.75" customHeight="1">
      <c r="B189" s="41"/>
      <c r="C189" s="193" t="s">
        <v>337</v>
      </c>
      <c r="D189" s="193" t="s">
        <v>131</v>
      </c>
      <c r="E189" s="194" t="s">
        <v>338</v>
      </c>
      <c r="F189" s="195" t="s">
        <v>339</v>
      </c>
      <c r="G189" s="196" t="s">
        <v>329</v>
      </c>
      <c r="H189" s="197">
        <v>3.758</v>
      </c>
      <c r="I189" s="198"/>
      <c r="J189" s="199">
        <f>ROUND(I189*H189,2)</f>
        <v>0</v>
      </c>
      <c r="K189" s="195" t="s">
        <v>135</v>
      </c>
      <c r="L189" s="61"/>
      <c r="M189" s="200" t="s">
        <v>30</v>
      </c>
      <c r="N189" s="201" t="s">
        <v>45</v>
      </c>
      <c r="O189" s="42"/>
      <c r="P189" s="202">
        <f>O189*H189</f>
        <v>0</v>
      </c>
      <c r="Q189" s="202">
        <v>1.03003</v>
      </c>
      <c r="R189" s="202">
        <f>Q189*H189</f>
        <v>3.8708527400000001</v>
      </c>
      <c r="S189" s="202">
        <v>0</v>
      </c>
      <c r="T189" s="203">
        <f>S189*H189</f>
        <v>0</v>
      </c>
      <c r="AR189" s="24" t="s">
        <v>136</v>
      </c>
      <c r="AT189" s="24" t="s">
        <v>131</v>
      </c>
      <c r="AU189" s="24" t="s">
        <v>84</v>
      </c>
      <c r="AY189" s="24" t="s">
        <v>129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24" t="s">
        <v>82</v>
      </c>
      <c r="BK189" s="204">
        <f>ROUND(I189*H189,2)</f>
        <v>0</v>
      </c>
      <c r="BL189" s="24" t="s">
        <v>136</v>
      </c>
      <c r="BM189" s="24" t="s">
        <v>340</v>
      </c>
    </row>
    <row r="190" spans="2:65" s="11" customFormat="1" ht="13.5">
      <c r="B190" s="205"/>
      <c r="C190" s="206"/>
      <c r="D190" s="207" t="s">
        <v>138</v>
      </c>
      <c r="E190" s="208" t="s">
        <v>30</v>
      </c>
      <c r="F190" s="209" t="s">
        <v>341</v>
      </c>
      <c r="G190" s="206"/>
      <c r="H190" s="210">
        <v>3.758</v>
      </c>
      <c r="I190" s="211"/>
      <c r="J190" s="206"/>
      <c r="K190" s="206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138</v>
      </c>
      <c r="AU190" s="216" t="s">
        <v>84</v>
      </c>
      <c r="AV190" s="11" t="s">
        <v>84</v>
      </c>
      <c r="AW190" s="11" t="s">
        <v>37</v>
      </c>
      <c r="AX190" s="11" t="s">
        <v>82</v>
      </c>
      <c r="AY190" s="216" t="s">
        <v>129</v>
      </c>
    </row>
    <row r="191" spans="2:65" s="1" customFormat="1" ht="22.5" customHeight="1">
      <c r="B191" s="41"/>
      <c r="C191" s="193" t="s">
        <v>342</v>
      </c>
      <c r="D191" s="193" t="s">
        <v>131</v>
      </c>
      <c r="E191" s="194" t="s">
        <v>343</v>
      </c>
      <c r="F191" s="195" t="s">
        <v>344</v>
      </c>
      <c r="G191" s="196" t="s">
        <v>345</v>
      </c>
      <c r="H191" s="197">
        <v>26</v>
      </c>
      <c r="I191" s="198"/>
      <c r="J191" s="199">
        <f>ROUND(I191*H191,2)</f>
        <v>0</v>
      </c>
      <c r="K191" s="195" t="s">
        <v>135</v>
      </c>
      <c r="L191" s="61"/>
      <c r="M191" s="200" t="s">
        <v>30</v>
      </c>
      <c r="N191" s="201" t="s">
        <v>45</v>
      </c>
      <c r="O191" s="42"/>
      <c r="P191" s="202">
        <f>O191*H191</f>
        <v>0</v>
      </c>
      <c r="Q191" s="202">
        <v>8.3999999999999995E-3</v>
      </c>
      <c r="R191" s="202">
        <f>Q191*H191</f>
        <v>0.21839999999999998</v>
      </c>
      <c r="S191" s="202">
        <v>0</v>
      </c>
      <c r="T191" s="203">
        <f>S191*H191</f>
        <v>0</v>
      </c>
      <c r="AR191" s="24" t="s">
        <v>136</v>
      </c>
      <c r="AT191" s="24" t="s">
        <v>131</v>
      </c>
      <c r="AU191" s="24" t="s">
        <v>84</v>
      </c>
      <c r="AY191" s="24" t="s">
        <v>129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24" t="s">
        <v>82</v>
      </c>
      <c r="BK191" s="204">
        <f>ROUND(I191*H191,2)</f>
        <v>0</v>
      </c>
      <c r="BL191" s="24" t="s">
        <v>136</v>
      </c>
      <c r="BM191" s="24" t="s">
        <v>346</v>
      </c>
    </row>
    <row r="192" spans="2:65" s="11" customFormat="1" ht="13.5">
      <c r="B192" s="205"/>
      <c r="C192" s="206"/>
      <c r="D192" s="207" t="s">
        <v>138</v>
      </c>
      <c r="E192" s="208" t="s">
        <v>30</v>
      </c>
      <c r="F192" s="209" t="s">
        <v>347</v>
      </c>
      <c r="G192" s="206"/>
      <c r="H192" s="210">
        <v>26</v>
      </c>
      <c r="I192" s="211"/>
      <c r="J192" s="206"/>
      <c r="K192" s="206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138</v>
      </c>
      <c r="AU192" s="216" t="s">
        <v>84</v>
      </c>
      <c r="AV192" s="11" t="s">
        <v>84</v>
      </c>
      <c r="AW192" s="11" t="s">
        <v>37</v>
      </c>
      <c r="AX192" s="11" t="s">
        <v>82</v>
      </c>
      <c r="AY192" s="216" t="s">
        <v>129</v>
      </c>
    </row>
    <row r="193" spans="2:65" s="1" customFormat="1" ht="22.5" customHeight="1">
      <c r="B193" s="41"/>
      <c r="C193" s="193" t="s">
        <v>348</v>
      </c>
      <c r="D193" s="193" t="s">
        <v>131</v>
      </c>
      <c r="E193" s="194" t="s">
        <v>349</v>
      </c>
      <c r="F193" s="195" t="s">
        <v>350</v>
      </c>
      <c r="G193" s="196" t="s">
        <v>345</v>
      </c>
      <c r="H193" s="197">
        <v>1</v>
      </c>
      <c r="I193" s="198"/>
      <c r="J193" s="199">
        <f>ROUND(I193*H193,2)</f>
        <v>0</v>
      </c>
      <c r="K193" s="195" t="s">
        <v>135</v>
      </c>
      <c r="L193" s="61"/>
      <c r="M193" s="200" t="s">
        <v>30</v>
      </c>
      <c r="N193" s="201" t="s">
        <v>45</v>
      </c>
      <c r="O193" s="42"/>
      <c r="P193" s="202">
        <f>O193*H193</f>
        <v>0</v>
      </c>
      <c r="Q193" s="202">
        <v>8.3999999999999995E-3</v>
      </c>
      <c r="R193" s="202">
        <f>Q193*H193</f>
        <v>8.3999999999999995E-3</v>
      </c>
      <c r="S193" s="202">
        <v>0</v>
      </c>
      <c r="T193" s="203">
        <f>S193*H193</f>
        <v>0</v>
      </c>
      <c r="AR193" s="24" t="s">
        <v>136</v>
      </c>
      <c r="AT193" s="24" t="s">
        <v>131</v>
      </c>
      <c r="AU193" s="24" t="s">
        <v>84</v>
      </c>
      <c r="AY193" s="24" t="s">
        <v>129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24" t="s">
        <v>82</v>
      </c>
      <c r="BK193" s="204">
        <f>ROUND(I193*H193,2)</f>
        <v>0</v>
      </c>
      <c r="BL193" s="24" t="s">
        <v>136</v>
      </c>
      <c r="BM193" s="24" t="s">
        <v>351</v>
      </c>
    </row>
    <row r="194" spans="2:65" s="11" customFormat="1" ht="13.5">
      <c r="B194" s="205"/>
      <c r="C194" s="206"/>
      <c r="D194" s="207" t="s">
        <v>138</v>
      </c>
      <c r="E194" s="208" t="s">
        <v>30</v>
      </c>
      <c r="F194" s="209" t="s">
        <v>352</v>
      </c>
      <c r="G194" s="206"/>
      <c r="H194" s="210">
        <v>1</v>
      </c>
      <c r="I194" s="211"/>
      <c r="J194" s="206"/>
      <c r="K194" s="206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138</v>
      </c>
      <c r="AU194" s="216" t="s">
        <v>84</v>
      </c>
      <c r="AV194" s="11" t="s">
        <v>84</v>
      </c>
      <c r="AW194" s="11" t="s">
        <v>37</v>
      </c>
      <c r="AX194" s="11" t="s">
        <v>82</v>
      </c>
      <c r="AY194" s="216" t="s">
        <v>129</v>
      </c>
    </row>
    <row r="195" spans="2:65" s="1" customFormat="1" ht="22.5" customHeight="1">
      <c r="B195" s="41"/>
      <c r="C195" s="193" t="s">
        <v>353</v>
      </c>
      <c r="D195" s="193" t="s">
        <v>131</v>
      </c>
      <c r="E195" s="194" t="s">
        <v>354</v>
      </c>
      <c r="F195" s="195" t="s">
        <v>355</v>
      </c>
      <c r="G195" s="196" t="s">
        <v>148</v>
      </c>
      <c r="H195" s="197">
        <v>20.8</v>
      </c>
      <c r="I195" s="198"/>
      <c r="J195" s="199">
        <f>ROUND(I195*H195,2)</f>
        <v>0</v>
      </c>
      <c r="K195" s="195" t="s">
        <v>135</v>
      </c>
      <c r="L195" s="61"/>
      <c r="M195" s="200" t="s">
        <v>30</v>
      </c>
      <c r="N195" s="201" t="s">
        <v>45</v>
      </c>
      <c r="O195" s="42"/>
      <c r="P195" s="202">
        <f>O195*H195</f>
        <v>0</v>
      </c>
      <c r="Q195" s="202">
        <v>4.0000000000000002E-4</v>
      </c>
      <c r="R195" s="202">
        <f>Q195*H195</f>
        <v>8.320000000000001E-3</v>
      </c>
      <c r="S195" s="202">
        <v>0</v>
      </c>
      <c r="T195" s="203">
        <f>S195*H195</f>
        <v>0</v>
      </c>
      <c r="AR195" s="24" t="s">
        <v>136</v>
      </c>
      <c r="AT195" s="24" t="s">
        <v>131</v>
      </c>
      <c r="AU195" s="24" t="s">
        <v>84</v>
      </c>
      <c r="AY195" s="24" t="s">
        <v>129</v>
      </c>
      <c r="BE195" s="204">
        <f>IF(N195="základní",J195,0)</f>
        <v>0</v>
      </c>
      <c r="BF195" s="204">
        <f>IF(N195="snížená",J195,0)</f>
        <v>0</v>
      </c>
      <c r="BG195" s="204">
        <f>IF(N195="zákl. přenesená",J195,0)</f>
        <v>0</v>
      </c>
      <c r="BH195" s="204">
        <f>IF(N195="sníž. přenesená",J195,0)</f>
        <v>0</v>
      </c>
      <c r="BI195" s="204">
        <f>IF(N195="nulová",J195,0)</f>
        <v>0</v>
      </c>
      <c r="BJ195" s="24" t="s">
        <v>82</v>
      </c>
      <c r="BK195" s="204">
        <f>ROUND(I195*H195,2)</f>
        <v>0</v>
      </c>
      <c r="BL195" s="24" t="s">
        <v>136</v>
      </c>
      <c r="BM195" s="24" t="s">
        <v>356</v>
      </c>
    </row>
    <row r="196" spans="2:65" s="11" customFormat="1" ht="13.5">
      <c r="B196" s="205"/>
      <c r="C196" s="206"/>
      <c r="D196" s="207" t="s">
        <v>138</v>
      </c>
      <c r="E196" s="208" t="s">
        <v>30</v>
      </c>
      <c r="F196" s="209" t="s">
        <v>357</v>
      </c>
      <c r="G196" s="206"/>
      <c r="H196" s="210">
        <v>20.8</v>
      </c>
      <c r="I196" s="211"/>
      <c r="J196" s="206"/>
      <c r="K196" s="206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138</v>
      </c>
      <c r="AU196" s="216" t="s">
        <v>84</v>
      </c>
      <c r="AV196" s="11" t="s">
        <v>84</v>
      </c>
      <c r="AW196" s="11" t="s">
        <v>37</v>
      </c>
      <c r="AX196" s="11" t="s">
        <v>82</v>
      </c>
      <c r="AY196" s="216" t="s">
        <v>129</v>
      </c>
    </row>
    <row r="197" spans="2:65" s="1" customFormat="1" ht="22.5" customHeight="1">
      <c r="B197" s="41"/>
      <c r="C197" s="193" t="s">
        <v>358</v>
      </c>
      <c r="D197" s="193" t="s">
        <v>131</v>
      </c>
      <c r="E197" s="194" t="s">
        <v>359</v>
      </c>
      <c r="F197" s="195" t="s">
        <v>360</v>
      </c>
      <c r="G197" s="196" t="s">
        <v>148</v>
      </c>
      <c r="H197" s="197">
        <v>2</v>
      </c>
      <c r="I197" s="198"/>
      <c r="J197" s="199">
        <f>ROUND(I197*H197,2)</f>
        <v>0</v>
      </c>
      <c r="K197" s="195" t="s">
        <v>135</v>
      </c>
      <c r="L197" s="61"/>
      <c r="M197" s="200" t="s">
        <v>30</v>
      </c>
      <c r="N197" s="201" t="s">
        <v>45</v>
      </c>
      <c r="O197" s="42"/>
      <c r="P197" s="202">
        <f>O197*H197</f>
        <v>0</v>
      </c>
      <c r="Q197" s="202">
        <v>7.5100000000000002E-3</v>
      </c>
      <c r="R197" s="202">
        <f>Q197*H197</f>
        <v>1.502E-2</v>
      </c>
      <c r="S197" s="202">
        <v>0</v>
      </c>
      <c r="T197" s="203">
        <f>S197*H197</f>
        <v>0</v>
      </c>
      <c r="AR197" s="24" t="s">
        <v>136</v>
      </c>
      <c r="AT197" s="24" t="s">
        <v>131</v>
      </c>
      <c r="AU197" s="24" t="s">
        <v>84</v>
      </c>
      <c r="AY197" s="24" t="s">
        <v>129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24" t="s">
        <v>82</v>
      </c>
      <c r="BK197" s="204">
        <f>ROUND(I197*H197,2)</f>
        <v>0</v>
      </c>
      <c r="BL197" s="24" t="s">
        <v>136</v>
      </c>
      <c r="BM197" s="24" t="s">
        <v>361</v>
      </c>
    </row>
    <row r="198" spans="2:65" s="11" customFormat="1" ht="13.5">
      <c r="B198" s="205"/>
      <c r="C198" s="206"/>
      <c r="D198" s="217" t="s">
        <v>138</v>
      </c>
      <c r="E198" s="220" t="s">
        <v>30</v>
      </c>
      <c r="F198" s="221" t="s">
        <v>362</v>
      </c>
      <c r="G198" s="206"/>
      <c r="H198" s="222">
        <v>2</v>
      </c>
      <c r="I198" s="211"/>
      <c r="J198" s="206"/>
      <c r="K198" s="206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138</v>
      </c>
      <c r="AU198" s="216" t="s">
        <v>84</v>
      </c>
      <c r="AV198" s="11" t="s">
        <v>84</v>
      </c>
      <c r="AW198" s="11" t="s">
        <v>37</v>
      </c>
      <c r="AX198" s="11" t="s">
        <v>82</v>
      </c>
      <c r="AY198" s="216" t="s">
        <v>129</v>
      </c>
    </row>
    <row r="199" spans="2:65" s="10" customFormat="1" ht="29.85" customHeight="1">
      <c r="B199" s="176"/>
      <c r="C199" s="177"/>
      <c r="D199" s="190" t="s">
        <v>73</v>
      </c>
      <c r="E199" s="191" t="s">
        <v>136</v>
      </c>
      <c r="F199" s="191" t="s">
        <v>363</v>
      </c>
      <c r="G199" s="177"/>
      <c r="H199" s="177"/>
      <c r="I199" s="180"/>
      <c r="J199" s="192">
        <f>BK199</f>
        <v>0</v>
      </c>
      <c r="K199" s="177"/>
      <c r="L199" s="182"/>
      <c r="M199" s="183"/>
      <c r="N199" s="184"/>
      <c r="O199" s="184"/>
      <c r="P199" s="185">
        <f>SUM(P200:P230)</f>
        <v>0</v>
      </c>
      <c r="Q199" s="184"/>
      <c r="R199" s="185">
        <f>SUM(R200:R230)</f>
        <v>1083.59492355</v>
      </c>
      <c r="S199" s="184"/>
      <c r="T199" s="186">
        <f>SUM(T200:T230)</f>
        <v>3.4499999999999997</v>
      </c>
      <c r="AR199" s="187" t="s">
        <v>82</v>
      </c>
      <c r="AT199" s="188" t="s">
        <v>73</v>
      </c>
      <c r="AU199" s="188" t="s">
        <v>82</v>
      </c>
      <c r="AY199" s="187" t="s">
        <v>129</v>
      </c>
      <c r="BK199" s="189">
        <f>SUM(BK200:BK230)</f>
        <v>0</v>
      </c>
    </row>
    <row r="200" spans="2:65" s="1" customFormat="1" ht="22.5" customHeight="1">
      <c r="B200" s="41"/>
      <c r="C200" s="193" t="s">
        <v>364</v>
      </c>
      <c r="D200" s="193" t="s">
        <v>131</v>
      </c>
      <c r="E200" s="194" t="s">
        <v>365</v>
      </c>
      <c r="F200" s="195" t="s">
        <v>366</v>
      </c>
      <c r="G200" s="196" t="s">
        <v>201</v>
      </c>
      <c r="H200" s="197">
        <v>80</v>
      </c>
      <c r="I200" s="198"/>
      <c r="J200" s="199">
        <f>ROUND(I200*H200,2)</f>
        <v>0</v>
      </c>
      <c r="K200" s="195" t="s">
        <v>135</v>
      </c>
      <c r="L200" s="61"/>
      <c r="M200" s="200" t="s">
        <v>30</v>
      </c>
      <c r="N200" s="201" t="s">
        <v>45</v>
      </c>
      <c r="O200" s="42"/>
      <c r="P200" s="202">
        <f>O200*H200</f>
        <v>0</v>
      </c>
      <c r="Q200" s="202">
        <v>0</v>
      </c>
      <c r="R200" s="202">
        <f>Q200*H200</f>
        <v>0</v>
      </c>
      <c r="S200" s="202">
        <v>0</v>
      </c>
      <c r="T200" s="203">
        <f>S200*H200</f>
        <v>0</v>
      </c>
      <c r="AR200" s="24" t="s">
        <v>136</v>
      </c>
      <c r="AT200" s="24" t="s">
        <v>131</v>
      </c>
      <c r="AU200" s="24" t="s">
        <v>84</v>
      </c>
      <c r="AY200" s="24" t="s">
        <v>129</v>
      </c>
      <c r="BE200" s="204">
        <f>IF(N200="základní",J200,0)</f>
        <v>0</v>
      </c>
      <c r="BF200" s="204">
        <f>IF(N200="snížená",J200,0)</f>
        <v>0</v>
      </c>
      <c r="BG200" s="204">
        <f>IF(N200="zákl. přenesená",J200,0)</f>
        <v>0</v>
      </c>
      <c r="BH200" s="204">
        <f>IF(N200="sníž. přenesená",J200,0)</f>
        <v>0</v>
      </c>
      <c r="BI200" s="204">
        <f>IF(N200="nulová",J200,0)</f>
        <v>0</v>
      </c>
      <c r="BJ200" s="24" t="s">
        <v>82</v>
      </c>
      <c r="BK200" s="204">
        <f>ROUND(I200*H200,2)</f>
        <v>0</v>
      </c>
      <c r="BL200" s="24" t="s">
        <v>136</v>
      </c>
      <c r="BM200" s="24" t="s">
        <v>367</v>
      </c>
    </row>
    <row r="201" spans="2:65" s="11" customFormat="1" ht="13.5">
      <c r="B201" s="205"/>
      <c r="C201" s="206"/>
      <c r="D201" s="207" t="s">
        <v>138</v>
      </c>
      <c r="E201" s="208" t="s">
        <v>30</v>
      </c>
      <c r="F201" s="209" t="s">
        <v>368</v>
      </c>
      <c r="G201" s="206"/>
      <c r="H201" s="210">
        <v>80</v>
      </c>
      <c r="I201" s="211"/>
      <c r="J201" s="206"/>
      <c r="K201" s="206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138</v>
      </c>
      <c r="AU201" s="216" t="s">
        <v>84</v>
      </c>
      <c r="AV201" s="11" t="s">
        <v>84</v>
      </c>
      <c r="AW201" s="11" t="s">
        <v>37</v>
      </c>
      <c r="AX201" s="11" t="s">
        <v>82</v>
      </c>
      <c r="AY201" s="216" t="s">
        <v>129</v>
      </c>
    </row>
    <row r="202" spans="2:65" s="1" customFormat="1" ht="22.5" customHeight="1">
      <c r="B202" s="41"/>
      <c r="C202" s="193" t="s">
        <v>369</v>
      </c>
      <c r="D202" s="193" t="s">
        <v>131</v>
      </c>
      <c r="E202" s="194" t="s">
        <v>370</v>
      </c>
      <c r="F202" s="195" t="s">
        <v>371</v>
      </c>
      <c r="G202" s="196" t="s">
        <v>201</v>
      </c>
      <c r="H202" s="197">
        <v>0.97499999999999998</v>
      </c>
      <c r="I202" s="198"/>
      <c r="J202" s="199">
        <f>ROUND(I202*H202,2)</f>
        <v>0</v>
      </c>
      <c r="K202" s="195" t="s">
        <v>135</v>
      </c>
      <c r="L202" s="61"/>
      <c r="M202" s="200" t="s">
        <v>30</v>
      </c>
      <c r="N202" s="201" t="s">
        <v>45</v>
      </c>
      <c r="O202" s="42"/>
      <c r="P202" s="202">
        <f>O202*H202</f>
        <v>0</v>
      </c>
      <c r="Q202" s="202">
        <v>0</v>
      </c>
      <c r="R202" s="202">
        <f>Q202*H202</f>
        <v>0</v>
      </c>
      <c r="S202" s="202">
        <v>0</v>
      </c>
      <c r="T202" s="203">
        <f>S202*H202</f>
        <v>0</v>
      </c>
      <c r="AR202" s="24" t="s">
        <v>136</v>
      </c>
      <c r="AT202" s="24" t="s">
        <v>131</v>
      </c>
      <c r="AU202" s="24" t="s">
        <v>84</v>
      </c>
      <c r="AY202" s="24" t="s">
        <v>129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24" t="s">
        <v>82</v>
      </c>
      <c r="BK202" s="204">
        <f>ROUND(I202*H202,2)</f>
        <v>0</v>
      </c>
      <c r="BL202" s="24" t="s">
        <v>136</v>
      </c>
      <c r="BM202" s="24" t="s">
        <v>372</v>
      </c>
    </row>
    <row r="203" spans="2:65" s="11" customFormat="1" ht="13.5">
      <c r="B203" s="205"/>
      <c r="C203" s="206"/>
      <c r="D203" s="207" t="s">
        <v>138</v>
      </c>
      <c r="E203" s="208" t="s">
        <v>30</v>
      </c>
      <c r="F203" s="209" t="s">
        <v>373</v>
      </c>
      <c r="G203" s="206"/>
      <c r="H203" s="210">
        <v>0.97499999999999998</v>
      </c>
      <c r="I203" s="211"/>
      <c r="J203" s="206"/>
      <c r="K203" s="206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138</v>
      </c>
      <c r="AU203" s="216" t="s">
        <v>84</v>
      </c>
      <c r="AV203" s="11" t="s">
        <v>84</v>
      </c>
      <c r="AW203" s="11" t="s">
        <v>37</v>
      </c>
      <c r="AX203" s="11" t="s">
        <v>82</v>
      </c>
      <c r="AY203" s="216" t="s">
        <v>129</v>
      </c>
    </row>
    <row r="204" spans="2:65" s="1" customFormat="1" ht="31.5" customHeight="1">
      <c r="B204" s="41"/>
      <c r="C204" s="193" t="s">
        <v>374</v>
      </c>
      <c r="D204" s="193" t="s">
        <v>131</v>
      </c>
      <c r="E204" s="194" t="s">
        <v>375</v>
      </c>
      <c r="F204" s="195" t="s">
        <v>376</v>
      </c>
      <c r="G204" s="196" t="s">
        <v>134</v>
      </c>
      <c r="H204" s="197">
        <v>5.4</v>
      </c>
      <c r="I204" s="198"/>
      <c r="J204" s="199">
        <f>ROUND(I204*H204,2)</f>
        <v>0</v>
      </c>
      <c r="K204" s="195" t="s">
        <v>135</v>
      </c>
      <c r="L204" s="61"/>
      <c r="M204" s="200" t="s">
        <v>30</v>
      </c>
      <c r="N204" s="201" t="s">
        <v>45</v>
      </c>
      <c r="O204" s="42"/>
      <c r="P204" s="202">
        <f>O204*H204</f>
        <v>0</v>
      </c>
      <c r="Q204" s="202">
        <v>0</v>
      </c>
      <c r="R204" s="202">
        <f>Q204*H204</f>
        <v>0</v>
      </c>
      <c r="S204" s="202">
        <v>0</v>
      </c>
      <c r="T204" s="203">
        <f>S204*H204</f>
        <v>0</v>
      </c>
      <c r="AR204" s="24" t="s">
        <v>136</v>
      </c>
      <c r="AT204" s="24" t="s">
        <v>131</v>
      </c>
      <c r="AU204" s="24" t="s">
        <v>84</v>
      </c>
      <c r="AY204" s="24" t="s">
        <v>129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24" t="s">
        <v>82</v>
      </c>
      <c r="BK204" s="204">
        <f>ROUND(I204*H204,2)</f>
        <v>0</v>
      </c>
      <c r="BL204" s="24" t="s">
        <v>136</v>
      </c>
      <c r="BM204" s="24" t="s">
        <v>377</v>
      </c>
    </row>
    <row r="205" spans="2:65" s="11" customFormat="1" ht="13.5">
      <c r="B205" s="205"/>
      <c r="C205" s="206"/>
      <c r="D205" s="207" t="s">
        <v>138</v>
      </c>
      <c r="E205" s="208" t="s">
        <v>30</v>
      </c>
      <c r="F205" s="209" t="s">
        <v>378</v>
      </c>
      <c r="G205" s="206"/>
      <c r="H205" s="210">
        <v>5.4</v>
      </c>
      <c r="I205" s="211"/>
      <c r="J205" s="206"/>
      <c r="K205" s="206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138</v>
      </c>
      <c r="AU205" s="216" t="s">
        <v>84</v>
      </c>
      <c r="AV205" s="11" t="s">
        <v>84</v>
      </c>
      <c r="AW205" s="11" t="s">
        <v>37</v>
      </c>
      <c r="AX205" s="11" t="s">
        <v>82</v>
      </c>
      <c r="AY205" s="216" t="s">
        <v>129</v>
      </c>
    </row>
    <row r="206" spans="2:65" s="1" customFormat="1" ht="31.5" customHeight="1">
      <c r="B206" s="41"/>
      <c r="C206" s="193" t="s">
        <v>379</v>
      </c>
      <c r="D206" s="193" t="s">
        <v>131</v>
      </c>
      <c r="E206" s="194" t="s">
        <v>380</v>
      </c>
      <c r="F206" s="195" t="s">
        <v>381</v>
      </c>
      <c r="G206" s="196" t="s">
        <v>134</v>
      </c>
      <c r="H206" s="197">
        <v>540.226</v>
      </c>
      <c r="I206" s="198"/>
      <c r="J206" s="199">
        <f>ROUND(I206*H206,2)</f>
        <v>0</v>
      </c>
      <c r="K206" s="195" t="s">
        <v>135</v>
      </c>
      <c r="L206" s="61"/>
      <c r="M206" s="200" t="s">
        <v>30</v>
      </c>
      <c r="N206" s="201" t="s">
        <v>45</v>
      </c>
      <c r="O206" s="42"/>
      <c r="P206" s="202">
        <f>O206*H206</f>
        <v>0</v>
      </c>
      <c r="Q206" s="202">
        <v>1.9967999999999999</v>
      </c>
      <c r="R206" s="202">
        <f>Q206*H206</f>
        <v>1078.7232767999999</v>
      </c>
      <c r="S206" s="202">
        <v>0</v>
      </c>
      <c r="T206" s="203">
        <f>S206*H206</f>
        <v>0</v>
      </c>
      <c r="AR206" s="24" t="s">
        <v>136</v>
      </c>
      <c r="AT206" s="24" t="s">
        <v>131</v>
      </c>
      <c r="AU206" s="24" t="s">
        <v>84</v>
      </c>
      <c r="AY206" s="24" t="s">
        <v>129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24" t="s">
        <v>82</v>
      </c>
      <c r="BK206" s="204">
        <f>ROUND(I206*H206,2)</f>
        <v>0</v>
      </c>
      <c r="BL206" s="24" t="s">
        <v>136</v>
      </c>
      <c r="BM206" s="24" t="s">
        <v>382</v>
      </c>
    </row>
    <row r="207" spans="2:65" s="11" customFormat="1" ht="13.5">
      <c r="B207" s="205"/>
      <c r="C207" s="206"/>
      <c r="D207" s="217" t="s">
        <v>138</v>
      </c>
      <c r="E207" s="220" t="s">
        <v>30</v>
      </c>
      <c r="F207" s="221" t="s">
        <v>383</v>
      </c>
      <c r="G207" s="206"/>
      <c r="H207" s="222">
        <v>552.70000000000005</v>
      </c>
      <c r="I207" s="211"/>
      <c r="J207" s="206"/>
      <c r="K207" s="206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138</v>
      </c>
      <c r="AU207" s="216" t="s">
        <v>84</v>
      </c>
      <c r="AV207" s="11" t="s">
        <v>84</v>
      </c>
      <c r="AW207" s="11" t="s">
        <v>37</v>
      </c>
      <c r="AX207" s="11" t="s">
        <v>74</v>
      </c>
      <c r="AY207" s="216" t="s">
        <v>129</v>
      </c>
    </row>
    <row r="208" spans="2:65" s="14" customFormat="1" ht="13.5">
      <c r="B208" s="255"/>
      <c r="C208" s="256"/>
      <c r="D208" s="217" t="s">
        <v>138</v>
      </c>
      <c r="E208" s="257" t="s">
        <v>30</v>
      </c>
      <c r="F208" s="258" t="s">
        <v>384</v>
      </c>
      <c r="G208" s="256"/>
      <c r="H208" s="259" t="s">
        <v>30</v>
      </c>
      <c r="I208" s="260"/>
      <c r="J208" s="256"/>
      <c r="K208" s="256"/>
      <c r="L208" s="261"/>
      <c r="M208" s="262"/>
      <c r="N208" s="263"/>
      <c r="O208" s="263"/>
      <c r="P208" s="263"/>
      <c r="Q208" s="263"/>
      <c r="R208" s="263"/>
      <c r="S208" s="263"/>
      <c r="T208" s="264"/>
      <c r="AT208" s="265" t="s">
        <v>138</v>
      </c>
      <c r="AU208" s="265" t="s">
        <v>84</v>
      </c>
      <c r="AV208" s="14" t="s">
        <v>82</v>
      </c>
      <c r="AW208" s="14" t="s">
        <v>37</v>
      </c>
      <c r="AX208" s="14" t="s">
        <v>74</v>
      </c>
      <c r="AY208" s="265" t="s">
        <v>129</v>
      </c>
    </row>
    <row r="209" spans="2:65" s="11" customFormat="1" ht="13.5">
      <c r="B209" s="205"/>
      <c r="C209" s="206"/>
      <c r="D209" s="217" t="s">
        <v>138</v>
      </c>
      <c r="E209" s="220" t="s">
        <v>30</v>
      </c>
      <c r="F209" s="221" t="s">
        <v>385</v>
      </c>
      <c r="G209" s="206"/>
      <c r="H209" s="222">
        <v>-5.94</v>
      </c>
      <c r="I209" s="211"/>
      <c r="J209" s="206"/>
      <c r="K209" s="206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138</v>
      </c>
      <c r="AU209" s="216" t="s">
        <v>84</v>
      </c>
      <c r="AV209" s="11" t="s">
        <v>84</v>
      </c>
      <c r="AW209" s="11" t="s">
        <v>37</v>
      </c>
      <c r="AX209" s="11" t="s">
        <v>74</v>
      </c>
      <c r="AY209" s="216" t="s">
        <v>129</v>
      </c>
    </row>
    <row r="210" spans="2:65" s="11" customFormat="1" ht="13.5">
      <c r="B210" s="205"/>
      <c r="C210" s="206"/>
      <c r="D210" s="217" t="s">
        <v>138</v>
      </c>
      <c r="E210" s="220" t="s">
        <v>30</v>
      </c>
      <c r="F210" s="221" t="s">
        <v>386</v>
      </c>
      <c r="G210" s="206"/>
      <c r="H210" s="222">
        <v>-6.5339999999999998</v>
      </c>
      <c r="I210" s="211"/>
      <c r="J210" s="206"/>
      <c r="K210" s="206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138</v>
      </c>
      <c r="AU210" s="216" t="s">
        <v>84</v>
      </c>
      <c r="AV210" s="11" t="s">
        <v>84</v>
      </c>
      <c r="AW210" s="11" t="s">
        <v>37</v>
      </c>
      <c r="AX210" s="11" t="s">
        <v>74</v>
      </c>
      <c r="AY210" s="216" t="s">
        <v>129</v>
      </c>
    </row>
    <row r="211" spans="2:65" s="12" customFormat="1" ht="13.5">
      <c r="B211" s="223"/>
      <c r="C211" s="224"/>
      <c r="D211" s="207" t="s">
        <v>138</v>
      </c>
      <c r="E211" s="225" t="s">
        <v>30</v>
      </c>
      <c r="F211" s="226" t="s">
        <v>167</v>
      </c>
      <c r="G211" s="224"/>
      <c r="H211" s="227">
        <v>540.226</v>
      </c>
      <c r="I211" s="228"/>
      <c r="J211" s="224"/>
      <c r="K211" s="224"/>
      <c r="L211" s="229"/>
      <c r="M211" s="230"/>
      <c r="N211" s="231"/>
      <c r="O211" s="231"/>
      <c r="P211" s="231"/>
      <c r="Q211" s="231"/>
      <c r="R211" s="231"/>
      <c r="S211" s="231"/>
      <c r="T211" s="232"/>
      <c r="AT211" s="233" t="s">
        <v>138</v>
      </c>
      <c r="AU211" s="233" t="s">
        <v>84</v>
      </c>
      <c r="AV211" s="12" t="s">
        <v>136</v>
      </c>
      <c r="AW211" s="12" t="s">
        <v>37</v>
      </c>
      <c r="AX211" s="12" t="s">
        <v>82</v>
      </c>
      <c r="AY211" s="233" t="s">
        <v>129</v>
      </c>
    </row>
    <row r="212" spans="2:65" s="1" customFormat="1" ht="31.5" customHeight="1">
      <c r="B212" s="41"/>
      <c r="C212" s="193" t="s">
        <v>387</v>
      </c>
      <c r="D212" s="193" t="s">
        <v>131</v>
      </c>
      <c r="E212" s="194" t="s">
        <v>388</v>
      </c>
      <c r="F212" s="195" t="s">
        <v>381</v>
      </c>
      <c r="G212" s="196" t="s">
        <v>134</v>
      </c>
      <c r="H212" s="197">
        <v>12.474</v>
      </c>
      <c r="I212" s="198"/>
      <c r="J212" s="199">
        <f>ROUND(I212*H212,2)</f>
        <v>0</v>
      </c>
      <c r="K212" s="195" t="s">
        <v>30</v>
      </c>
      <c r="L212" s="61"/>
      <c r="M212" s="200" t="s">
        <v>30</v>
      </c>
      <c r="N212" s="201" t="s">
        <v>45</v>
      </c>
      <c r="O212" s="42"/>
      <c r="P212" s="202">
        <f>O212*H212</f>
        <v>0</v>
      </c>
      <c r="Q212" s="202">
        <v>0</v>
      </c>
      <c r="R212" s="202">
        <f>Q212*H212</f>
        <v>0</v>
      </c>
      <c r="S212" s="202">
        <v>0</v>
      </c>
      <c r="T212" s="203">
        <f>S212*H212</f>
        <v>0</v>
      </c>
      <c r="AR212" s="24" t="s">
        <v>136</v>
      </c>
      <c r="AT212" s="24" t="s">
        <v>131</v>
      </c>
      <c r="AU212" s="24" t="s">
        <v>84</v>
      </c>
      <c r="AY212" s="24" t="s">
        <v>129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24" t="s">
        <v>82</v>
      </c>
      <c r="BK212" s="204">
        <f>ROUND(I212*H212,2)</f>
        <v>0</v>
      </c>
      <c r="BL212" s="24" t="s">
        <v>136</v>
      </c>
      <c r="BM212" s="24" t="s">
        <v>389</v>
      </c>
    </row>
    <row r="213" spans="2:65" s="14" customFormat="1" ht="13.5">
      <c r="B213" s="255"/>
      <c r="C213" s="256"/>
      <c r="D213" s="217" t="s">
        <v>138</v>
      </c>
      <c r="E213" s="257" t="s">
        <v>30</v>
      </c>
      <c r="F213" s="258" t="s">
        <v>390</v>
      </c>
      <c r="G213" s="256"/>
      <c r="H213" s="259" t="s">
        <v>30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AT213" s="265" t="s">
        <v>138</v>
      </c>
      <c r="AU213" s="265" t="s">
        <v>84</v>
      </c>
      <c r="AV213" s="14" t="s">
        <v>82</v>
      </c>
      <c r="AW213" s="14" t="s">
        <v>37</v>
      </c>
      <c r="AX213" s="14" t="s">
        <v>74</v>
      </c>
      <c r="AY213" s="265" t="s">
        <v>129</v>
      </c>
    </row>
    <row r="214" spans="2:65" s="11" customFormat="1" ht="13.5">
      <c r="B214" s="205"/>
      <c r="C214" s="206"/>
      <c r="D214" s="217" t="s">
        <v>138</v>
      </c>
      <c r="E214" s="220" t="s">
        <v>30</v>
      </c>
      <c r="F214" s="221" t="s">
        <v>391</v>
      </c>
      <c r="G214" s="206"/>
      <c r="H214" s="222">
        <v>5.94</v>
      </c>
      <c r="I214" s="211"/>
      <c r="J214" s="206"/>
      <c r="K214" s="206"/>
      <c r="L214" s="212"/>
      <c r="M214" s="213"/>
      <c r="N214" s="214"/>
      <c r="O214" s="214"/>
      <c r="P214" s="214"/>
      <c r="Q214" s="214"/>
      <c r="R214" s="214"/>
      <c r="S214" s="214"/>
      <c r="T214" s="215"/>
      <c r="AT214" s="216" t="s">
        <v>138</v>
      </c>
      <c r="AU214" s="216" t="s">
        <v>84</v>
      </c>
      <c r="AV214" s="11" t="s">
        <v>84</v>
      </c>
      <c r="AW214" s="11" t="s">
        <v>37</v>
      </c>
      <c r="AX214" s="11" t="s">
        <v>74</v>
      </c>
      <c r="AY214" s="216" t="s">
        <v>129</v>
      </c>
    </row>
    <row r="215" spans="2:65" s="11" customFormat="1" ht="13.5">
      <c r="B215" s="205"/>
      <c r="C215" s="206"/>
      <c r="D215" s="217" t="s">
        <v>138</v>
      </c>
      <c r="E215" s="220" t="s">
        <v>30</v>
      </c>
      <c r="F215" s="221" t="s">
        <v>392</v>
      </c>
      <c r="G215" s="206"/>
      <c r="H215" s="222">
        <v>6.5339999999999998</v>
      </c>
      <c r="I215" s="211"/>
      <c r="J215" s="206"/>
      <c r="K215" s="206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138</v>
      </c>
      <c r="AU215" s="216" t="s">
        <v>84</v>
      </c>
      <c r="AV215" s="11" t="s">
        <v>84</v>
      </c>
      <c r="AW215" s="11" t="s">
        <v>37</v>
      </c>
      <c r="AX215" s="11" t="s">
        <v>74</v>
      </c>
      <c r="AY215" s="216" t="s">
        <v>129</v>
      </c>
    </row>
    <row r="216" spans="2:65" s="12" customFormat="1" ht="13.5">
      <c r="B216" s="223"/>
      <c r="C216" s="224"/>
      <c r="D216" s="207" t="s">
        <v>138</v>
      </c>
      <c r="E216" s="225" t="s">
        <v>30</v>
      </c>
      <c r="F216" s="226" t="s">
        <v>167</v>
      </c>
      <c r="G216" s="224"/>
      <c r="H216" s="227">
        <v>12.474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AT216" s="233" t="s">
        <v>138</v>
      </c>
      <c r="AU216" s="233" t="s">
        <v>84</v>
      </c>
      <c r="AV216" s="12" t="s">
        <v>136</v>
      </c>
      <c r="AW216" s="12" t="s">
        <v>37</v>
      </c>
      <c r="AX216" s="12" t="s">
        <v>82</v>
      </c>
      <c r="AY216" s="233" t="s">
        <v>129</v>
      </c>
    </row>
    <row r="217" spans="2:65" s="1" customFormat="1" ht="31.5" customHeight="1">
      <c r="B217" s="41"/>
      <c r="C217" s="193" t="s">
        <v>393</v>
      </c>
      <c r="D217" s="193" t="s">
        <v>131</v>
      </c>
      <c r="E217" s="194" t="s">
        <v>394</v>
      </c>
      <c r="F217" s="195" t="s">
        <v>395</v>
      </c>
      <c r="G217" s="196" t="s">
        <v>201</v>
      </c>
      <c r="H217" s="197">
        <v>1381.75</v>
      </c>
      <c r="I217" s="198"/>
      <c r="J217" s="199">
        <f>ROUND(I217*H217,2)</f>
        <v>0</v>
      </c>
      <c r="K217" s="195" t="s">
        <v>135</v>
      </c>
      <c r="L217" s="61"/>
      <c r="M217" s="200" t="s">
        <v>30</v>
      </c>
      <c r="N217" s="201" t="s">
        <v>45</v>
      </c>
      <c r="O217" s="42"/>
      <c r="P217" s="202">
        <f>O217*H217</f>
        <v>0</v>
      </c>
      <c r="Q217" s="202">
        <v>0</v>
      </c>
      <c r="R217" s="202">
        <f>Q217*H217</f>
        <v>0</v>
      </c>
      <c r="S217" s="202">
        <v>0</v>
      </c>
      <c r="T217" s="203">
        <f>S217*H217</f>
        <v>0</v>
      </c>
      <c r="AR217" s="24" t="s">
        <v>136</v>
      </c>
      <c r="AT217" s="24" t="s">
        <v>131</v>
      </c>
      <c r="AU217" s="24" t="s">
        <v>84</v>
      </c>
      <c r="AY217" s="24" t="s">
        <v>129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24" t="s">
        <v>82</v>
      </c>
      <c r="BK217" s="204">
        <f>ROUND(I217*H217,2)</f>
        <v>0</v>
      </c>
      <c r="BL217" s="24" t="s">
        <v>136</v>
      </c>
      <c r="BM217" s="24" t="s">
        <v>396</v>
      </c>
    </row>
    <row r="218" spans="2:65" s="11" customFormat="1" ht="13.5">
      <c r="B218" s="205"/>
      <c r="C218" s="206"/>
      <c r="D218" s="207" t="s">
        <v>138</v>
      </c>
      <c r="E218" s="208" t="s">
        <v>30</v>
      </c>
      <c r="F218" s="209" t="s">
        <v>397</v>
      </c>
      <c r="G218" s="206"/>
      <c r="H218" s="210">
        <v>1381.75</v>
      </c>
      <c r="I218" s="211"/>
      <c r="J218" s="206"/>
      <c r="K218" s="206"/>
      <c r="L218" s="212"/>
      <c r="M218" s="213"/>
      <c r="N218" s="214"/>
      <c r="O218" s="214"/>
      <c r="P218" s="214"/>
      <c r="Q218" s="214"/>
      <c r="R218" s="214"/>
      <c r="S218" s="214"/>
      <c r="T218" s="215"/>
      <c r="AT218" s="216" t="s">
        <v>138</v>
      </c>
      <c r="AU218" s="216" t="s">
        <v>84</v>
      </c>
      <c r="AV218" s="11" t="s">
        <v>84</v>
      </c>
      <c r="AW218" s="11" t="s">
        <v>37</v>
      </c>
      <c r="AX218" s="11" t="s">
        <v>82</v>
      </c>
      <c r="AY218" s="216" t="s">
        <v>129</v>
      </c>
    </row>
    <row r="219" spans="2:65" s="1" customFormat="1" ht="22.5" customHeight="1">
      <c r="B219" s="41"/>
      <c r="C219" s="193" t="s">
        <v>398</v>
      </c>
      <c r="D219" s="193" t="s">
        <v>131</v>
      </c>
      <c r="E219" s="194" t="s">
        <v>399</v>
      </c>
      <c r="F219" s="195" t="s">
        <v>400</v>
      </c>
      <c r="G219" s="196" t="s">
        <v>134</v>
      </c>
      <c r="H219" s="197">
        <v>1.325</v>
      </c>
      <c r="I219" s="198"/>
      <c r="J219" s="199">
        <f>ROUND(I219*H219,2)</f>
        <v>0</v>
      </c>
      <c r="K219" s="195" t="s">
        <v>135</v>
      </c>
      <c r="L219" s="61"/>
      <c r="M219" s="200" t="s">
        <v>30</v>
      </c>
      <c r="N219" s="201" t="s">
        <v>45</v>
      </c>
      <c r="O219" s="42"/>
      <c r="P219" s="202">
        <f>O219*H219</f>
        <v>0</v>
      </c>
      <c r="Q219" s="202">
        <v>2.4327899999999998</v>
      </c>
      <c r="R219" s="202">
        <f>Q219*H219</f>
        <v>3.2234467499999995</v>
      </c>
      <c r="S219" s="202">
        <v>0</v>
      </c>
      <c r="T219" s="203">
        <f>S219*H219</f>
        <v>0</v>
      </c>
      <c r="AR219" s="24" t="s">
        <v>136</v>
      </c>
      <c r="AT219" s="24" t="s">
        <v>131</v>
      </c>
      <c r="AU219" s="24" t="s">
        <v>84</v>
      </c>
      <c r="AY219" s="24" t="s">
        <v>129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24" t="s">
        <v>82</v>
      </c>
      <c r="BK219" s="204">
        <f>ROUND(I219*H219,2)</f>
        <v>0</v>
      </c>
      <c r="BL219" s="24" t="s">
        <v>136</v>
      </c>
      <c r="BM219" s="24" t="s">
        <v>401</v>
      </c>
    </row>
    <row r="220" spans="2:65" s="11" customFormat="1" ht="13.5">
      <c r="B220" s="205"/>
      <c r="C220" s="206"/>
      <c r="D220" s="217" t="s">
        <v>138</v>
      </c>
      <c r="E220" s="220" t="s">
        <v>30</v>
      </c>
      <c r="F220" s="221" t="s">
        <v>402</v>
      </c>
      <c r="G220" s="206"/>
      <c r="H220" s="222">
        <v>0.6</v>
      </c>
      <c r="I220" s="211"/>
      <c r="J220" s="206"/>
      <c r="K220" s="206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138</v>
      </c>
      <c r="AU220" s="216" t="s">
        <v>84</v>
      </c>
      <c r="AV220" s="11" t="s">
        <v>84</v>
      </c>
      <c r="AW220" s="11" t="s">
        <v>37</v>
      </c>
      <c r="AX220" s="11" t="s">
        <v>74</v>
      </c>
      <c r="AY220" s="216" t="s">
        <v>129</v>
      </c>
    </row>
    <row r="221" spans="2:65" s="11" customFormat="1" ht="13.5">
      <c r="B221" s="205"/>
      <c r="C221" s="206"/>
      <c r="D221" s="217" t="s">
        <v>138</v>
      </c>
      <c r="E221" s="220" t="s">
        <v>30</v>
      </c>
      <c r="F221" s="221" t="s">
        <v>403</v>
      </c>
      <c r="G221" s="206"/>
      <c r="H221" s="222">
        <v>0.17299999999999999</v>
      </c>
      <c r="I221" s="211"/>
      <c r="J221" s="206"/>
      <c r="K221" s="206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138</v>
      </c>
      <c r="AU221" s="216" t="s">
        <v>84</v>
      </c>
      <c r="AV221" s="11" t="s">
        <v>84</v>
      </c>
      <c r="AW221" s="11" t="s">
        <v>37</v>
      </c>
      <c r="AX221" s="11" t="s">
        <v>74</v>
      </c>
      <c r="AY221" s="216" t="s">
        <v>129</v>
      </c>
    </row>
    <row r="222" spans="2:65" s="11" customFormat="1" ht="13.5">
      <c r="B222" s="205"/>
      <c r="C222" s="206"/>
      <c r="D222" s="217" t="s">
        <v>138</v>
      </c>
      <c r="E222" s="220" t="s">
        <v>30</v>
      </c>
      <c r="F222" s="221" t="s">
        <v>404</v>
      </c>
      <c r="G222" s="206"/>
      <c r="H222" s="222">
        <v>0.55200000000000005</v>
      </c>
      <c r="I222" s="211"/>
      <c r="J222" s="206"/>
      <c r="K222" s="206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138</v>
      </c>
      <c r="AU222" s="216" t="s">
        <v>84</v>
      </c>
      <c r="AV222" s="11" t="s">
        <v>84</v>
      </c>
      <c r="AW222" s="11" t="s">
        <v>37</v>
      </c>
      <c r="AX222" s="11" t="s">
        <v>74</v>
      </c>
      <c r="AY222" s="216" t="s">
        <v>129</v>
      </c>
    </row>
    <row r="223" spans="2:65" s="12" customFormat="1" ht="13.5">
      <c r="B223" s="223"/>
      <c r="C223" s="224"/>
      <c r="D223" s="207" t="s">
        <v>138</v>
      </c>
      <c r="E223" s="225" t="s">
        <v>30</v>
      </c>
      <c r="F223" s="226" t="s">
        <v>167</v>
      </c>
      <c r="G223" s="224"/>
      <c r="H223" s="227">
        <v>1.325</v>
      </c>
      <c r="I223" s="228"/>
      <c r="J223" s="224"/>
      <c r="K223" s="224"/>
      <c r="L223" s="229"/>
      <c r="M223" s="230"/>
      <c r="N223" s="231"/>
      <c r="O223" s="231"/>
      <c r="P223" s="231"/>
      <c r="Q223" s="231"/>
      <c r="R223" s="231"/>
      <c r="S223" s="231"/>
      <c r="T223" s="232"/>
      <c r="AT223" s="233" t="s">
        <v>138</v>
      </c>
      <c r="AU223" s="233" t="s">
        <v>84</v>
      </c>
      <c r="AV223" s="12" t="s">
        <v>136</v>
      </c>
      <c r="AW223" s="12" t="s">
        <v>37</v>
      </c>
      <c r="AX223" s="12" t="s">
        <v>82</v>
      </c>
      <c r="AY223" s="233" t="s">
        <v>129</v>
      </c>
    </row>
    <row r="224" spans="2:65" s="1" customFormat="1" ht="44.25" customHeight="1">
      <c r="B224" s="41"/>
      <c r="C224" s="193" t="s">
        <v>405</v>
      </c>
      <c r="D224" s="193" t="s">
        <v>131</v>
      </c>
      <c r="E224" s="194" t="s">
        <v>406</v>
      </c>
      <c r="F224" s="195" t="s">
        <v>407</v>
      </c>
      <c r="G224" s="196" t="s">
        <v>201</v>
      </c>
      <c r="H224" s="197">
        <v>3</v>
      </c>
      <c r="I224" s="198"/>
      <c r="J224" s="199">
        <f>ROUND(I224*H224,2)</f>
        <v>0</v>
      </c>
      <c r="K224" s="195" t="s">
        <v>135</v>
      </c>
      <c r="L224" s="61"/>
      <c r="M224" s="200" t="s">
        <v>30</v>
      </c>
      <c r="N224" s="201" t="s">
        <v>45</v>
      </c>
      <c r="O224" s="42"/>
      <c r="P224" s="202">
        <f>O224*H224</f>
        <v>0</v>
      </c>
      <c r="Q224" s="202">
        <v>0.1144</v>
      </c>
      <c r="R224" s="202">
        <f>Q224*H224</f>
        <v>0.34320000000000001</v>
      </c>
      <c r="S224" s="202">
        <v>0</v>
      </c>
      <c r="T224" s="203">
        <f>S224*H224</f>
        <v>0</v>
      </c>
      <c r="AR224" s="24" t="s">
        <v>136</v>
      </c>
      <c r="AT224" s="24" t="s">
        <v>131</v>
      </c>
      <c r="AU224" s="24" t="s">
        <v>84</v>
      </c>
      <c r="AY224" s="24" t="s">
        <v>129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24" t="s">
        <v>82</v>
      </c>
      <c r="BK224" s="204">
        <f>ROUND(I224*H224,2)</f>
        <v>0</v>
      </c>
      <c r="BL224" s="24" t="s">
        <v>136</v>
      </c>
      <c r="BM224" s="24" t="s">
        <v>408</v>
      </c>
    </row>
    <row r="225" spans="2:65" s="11" customFormat="1" ht="13.5">
      <c r="B225" s="205"/>
      <c r="C225" s="206"/>
      <c r="D225" s="207" t="s">
        <v>138</v>
      </c>
      <c r="E225" s="208" t="s">
        <v>30</v>
      </c>
      <c r="F225" s="209" t="s">
        <v>409</v>
      </c>
      <c r="G225" s="206"/>
      <c r="H225" s="210">
        <v>3</v>
      </c>
      <c r="I225" s="211"/>
      <c r="J225" s="206"/>
      <c r="K225" s="206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138</v>
      </c>
      <c r="AU225" s="216" t="s">
        <v>84</v>
      </c>
      <c r="AV225" s="11" t="s">
        <v>84</v>
      </c>
      <c r="AW225" s="11" t="s">
        <v>37</v>
      </c>
      <c r="AX225" s="11" t="s">
        <v>82</v>
      </c>
      <c r="AY225" s="216" t="s">
        <v>129</v>
      </c>
    </row>
    <row r="226" spans="2:65" s="1" customFormat="1" ht="31.5" customHeight="1">
      <c r="B226" s="41"/>
      <c r="C226" s="193" t="s">
        <v>410</v>
      </c>
      <c r="D226" s="193" t="s">
        <v>131</v>
      </c>
      <c r="E226" s="194" t="s">
        <v>411</v>
      </c>
      <c r="F226" s="195" t="s">
        <v>412</v>
      </c>
      <c r="G226" s="196" t="s">
        <v>148</v>
      </c>
      <c r="H226" s="197">
        <v>230</v>
      </c>
      <c r="I226" s="198"/>
      <c r="J226" s="199">
        <f>ROUND(I226*H226,2)</f>
        <v>0</v>
      </c>
      <c r="K226" s="195" t="s">
        <v>30</v>
      </c>
      <c r="L226" s="61"/>
      <c r="M226" s="200" t="s">
        <v>30</v>
      </c>
      <c r="N226" s="201" t="s">
        <v>45</v>
      </c>
      <c r="O226" s="42"/>
      <c r="P226" s="202">
        <f>O226*H226</f>
        <v>0</v>
      </c>
      <c r="Q226" s="202">
        <v>0</v>
      </c>
      <c r="R226" s="202">
        <f>Q226*H226</f>
        <v>0</v>
      </c>
      <c r="S226" s="202">
        <v>1.4999999999999999E-2</v>
      </c>
      <c r="T226" s="203">
        <f>S226*H226</f>
        <v>3.4499999999999997</v>
      </c>
      <c r="AR226" s="24" t="s">
        <v>136</v>
      </c>
      <c r="AT226" s="24" t="s">
        <v>131</v>
      </c>
      <c r="AU226" s="24" t="s">
        <v>84</v>
      </c>
      <c r="AY226" s="24" t="s">
        <v>129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24" t="s">
        <v>82</v>
      </c>
      <c r="BK226" s="204">
        <f>ROUND(I226*H226,2)</f>
        <v>0</v>
      </c>
      <c r="BL226" s="24" t="s">
        <v>136</v>
      </c>
      <c r="BM226" s="24" t="s">
        <v>413</v>
      </c>
    </row>
    <row r="227" spans="2:65" s="11" customFormat="1" ht="13.5">
      <c r="B227" s="205"/>
      <c r="C227" s="206"/>
      <c r="D227" s="207" t="s">
        <v>138</v>
      </c>
      <c r="E227" s="208" t="s">
        <v>30</v>
      </c>
      <c r="F227" s="209" t="s">
        <v>414</v>
      </c>
      <c r="G227" s="206"/>
      <c r="H227" s="210">
        <v>230</v>
      </c>
      <c r="I227" s="211"/>
      <c r="J227" s="206"/>
      <c r="K227" s="206"/>
      <c r="L227" s="212"/>
      <c r="M227" s="213"/>
      <c r="N227" s="214"/>
      <c r="O227" s="214"/>
      <c r="P227" s="214"/>
      <c r="Q227" s="214"/>
      <c r="R227" s="214"/>
      <c r="S227" s="214"/>
      <c r="T227" s="215"/>
      <c r="AT227" s="216" t="s">
        <v>138</v>
      </c>
      <c r="AU227" s="216" t="s">
        <v>84</v>
      </c>
      <c r="AV227" s="11" t="s">
        <v>84</v>
      </c>
      <c r="AW227" s="11" t="s">
        <v>37</v>
      </c>
      <c r="AX227" s="11" t="s">
        <v>82</v>
      </c>
      <c r="AY227" s="216" t="s">
        <v>129</v>
      </c>
    </row>
    <row r="228" spans="2:65" s="1" customFormat="1" ht="31.5" customHeight="1">
      <c r="B228" s="41"/>
      <c r="C228" s="193" t="s">
        <v>415</v>
      </c>
      <c r="D228" s="193" t="s">
        <v>131</v>
      </c>
      <c r="E228" s="194" t="s">
        <v>416</v>
      </c>
      <c r="F228" s="195" t="s">
        <v>417</v>
      </c>
      <c r="G228" s="196" t="s">
        <v>148</v>
      </c>
      <c r="H228" s="197">
        <v>100</v>
      </c>
      <c r="I228" s="198"/>
      <c r="J228" s="199">
        <f>ROUND(I228*H228,2)</f>
        <v>0</v>
      </c>
      <c r="K228" s="195" t="s">
        <v>135</v>
      </c>
      <c r="L228" s="61"/>
      <c r="M228" s="200" t="s">
        <v>30</v>
      </c>
      <c r="N228" s="201" t="s">
        <v>45</v>
      </c>
      <c r="O228" s="42"/>
      <c r="P228" s="202">
        <f>O228*H228</f>
        <v>0</v>
      </c>
      <c r="Q228" s="202">
        <v>1.3050000000000001E-2</v>
      </c>
      <c r="R228" s="202">
        <f>Q228*H228</f>
        <v>1.3050000000000002</v>
      </c>
      <c r="S228" s="202">
        <v>0</v>
      </c>
      <c r="T228" s="203">
        <f>S228*H228</f>
        <v>0</v>
      </c>
      <c r="AR228" s="24" t="s">
        <v>136</v>
      </c>
      <c r="AT228" s="24" t="s">
        <v>131</v>
      </c>
      <c r="AU228" s="24" t="s">
        <v>84</v>
      </c>
      <c r="AY228" s="24" t="s">
        <v>129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24" t="s">
        <v>82</v>
      </c>
      <c r="BK228" s="204">
        <f>ROUND(I228*H228,2)</f>
        <v>0</v>
      </c>
      <c r="BL228" s="24" t="s">
        <v>136</v>
      </c>
      <c r="BM228" s="24" t="s">
        <v>418</v>
      </c>
    </row>
    <row r="229" spans="2:65" s="14" customFormat="1" ht="13.5">
      <c r="B229" s="255"/>
      <c r="C229" s="256"/>
      <c r="D229" s="217" t="s">
        <v>138</v>
      </c>
      <c r="E229" s="257" t="s">
        <v>30</v>
      </c>
      <c r="F229" s="258" t="s">
        <v>419</v>
      </c>
      <c r="G229" s="256"/>
      <c r="H229" s="259" t="s">
        <v>30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AT229" s="265" t="s">
        <v>138</v>
      </c>
      <c r="AU229" s="265" t="s">
        <v>84</v>
      </c>
      <c r="AV229" s="14" t="s">
        <v>82</v>
      </c>
      <c r="AW229" s="14" t="s">
        <v>37</v>
      </c>
      <c r="AX229" s="14" t="s">
        <v>74</v>
      </c>
      <c r="AY229" s="265" t="s">
        <v>129</v>
      </c>
    </row>
    <row r="230" spans="2:65" s="11" customFormat="1" ht="13.5">
      <c r="B230" s="205"/>
      <c r="C230" s="206"/>
      <c r="D230" s="217" t="s">
        <v>138</v>
      </c>
      <c r="E230" s="220" t="s">
        <v>30</v>
      </c>
      <c r="F230" s="221" t="s">
        <v>420</v>
      </c>
      <c r="G230" s="206"/>
      <c r="H230" s="222">
        <v>100</v>
      </c>
      <c r="I230" s="211"/>
      <c r="J230" s="206"/>
      <c r="K230" s="206"/>
      <c r="L230" s="212"/>
      <c r="M230" s="213"/>
      <c r="N230" s="214"/>
      <c r="O230" s="214"/>
      <c r="P230" s="214"/>
      <c r="Q230" s="214"/>
      <c r="R230" s="214"/>
      <c r="S230" s="214"/>
      <c r="T230" s="215"/>
      <c r="AT230" s="216" t="s">
        <v>138</v>
      </c>
      <c r="AU230" s="216" t="s">
        <v>84</v>
      </c>
      <c r="AV230" s="11" t="s">
        <v>84</v>
      </c>
      <c r="AW230" s="11" t="s">
        <v>37</v>
      </c>
      <c r="AX230" s="11" t="s">
        <v>82</v>
      </c>
      <c r="AY230" s="216" t="s">
        <v>129</v>
      </c>
    </row>
    <row r="231" spans="2:65" s="10" customFormat="1" ht="29.85" customHeight="1">
      <c r="B231" s="176"/>
      <c r="C231" s="177"/>
      <c r="D231" s="190" t="s">
        <v>73</v>
      </c>
      <c r="E231" s="191" t="s">
        <v>168</v>
      </c>
      <c r="F231" s="191" t="s">
        <v>421</v>
      </c>
      <c r="G231" s="177"/>
      <c r="H231" s="177"/>
      <c r="I231" s="180"/>
      <c r="J231" s="192">
        <f>BK231</f>
        <v>0</v>
      </c>
      <c r="K231" s="177"/>
      <c r="L231" s="182"/>
      <c r="M231" s="183"/>
      <c r="N231" s="184"/>
      <c r="O231" s="184"/>
      <c r="P231" s="185">
        <f>SUM(P232:P258)</f>
        <v>0</v>
      </c>
      <c r="Q231" s="184"/>
      <c r="R231" s="185">
        <f>SUM(R232:R258)</f>
        <v>4.9764950000000008</v>
      </c>
      <c r="S231" s="184"/>
      <c r="T231" s="186">
        <f>SUM(T232:T258)</f>
        <v>0</v>
      </c>
      <c r="AR231" s="187" t="s">
        <v>82</v>
      </c>
      <c r="AT231" s="188" t="s">
        <v>73</v>
      </c>
      <c r="AU231" s="188" t="s">
        <v>82</v>
      </c>
      <c r="AY231" s="187" t="s">
        <v>129</v>
      </c>
      <c r="BK231" s="189">
        <f>SUM(BK232:BK258)</f>
        <v>0</v>
      </c>
    </row>
    <row r="232" spans="2:65" s="1" customFormat="1" ht="31.5" customHeight="1">
      <c r="B232" s="41"/>
      <c r="C232" s="193" t="s">
        <v>422</v>
      </c>
      <c r="D232" s="193" t="s">
        <v>131</v>
      </c>
      <c r="E232" s="194" t="s">
        <v>423</v>
      </c>
      <c r="F232" s="195" t="s">
        <v>424</v>
      </c>
      <c r="G232" s="196" t="s">
        <v>148</v>
      </c>
      <c r="H232" s="197">
        <v>2</v>
      </c>
      <c r="I232" s="198"/>
      <c r="J232" s="199">
        <f>ROUND(I232*H232,2)</f>
        <v>0</v>
      </c>
      <c r="K232" s="195" t="s">
        <v>135</v>
      </c>
      <c r="L232" s="61"/>
      <c r="M232" s="200" t="s">
        <v>30</v>
      </c>
      <c r="N232" s="201" t="s">
        <v>45</v>
      </c>
      <c r="O232" s="42"/>
      <c r="P232" s="202">
        <f>O232*H232</f>
        <v>0</v>
      </c>
      <c r="Q232" s="202">
        <v>1.4300000000000001E-3</v>
      </c>
      <c r="R232" s="202">
        <f>Q232*H232</f>
        <v>2.8600000000000001E-3</v>
      </c>
      <c r="S232" s="202">
        <v>0</v>
      </c>
      <c r="T232" s="203">
        <f>S232*H232</f>
        <v>0</v>
      </c>
      <c r="AR232" s="24" t="s">
        <v>136</v>
      </c>
      <c r="AT232" s="24" t="s">
        <v>131</v>
      </c>
      <c r="AU232" s="24" t="s">
        <v>84</v>
      </c>
      <c r="AY232" s="24" t="s">
        <v>129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24" t="s">
        <v>82</v>
      </c>
      <c r="BK232" s="204">
        <f>ROUND(I232*H232,2)</f>
        <v>0</v>
      </c>
      <c r="BL232" s="24" t="s">
        <v>136</v>
      </c>
      <c r="BM232" s="24" t="s">
        <v>425</v>
      </c>
    </row>
    <row r="233" spans="2:65" s="11" customFormat="1" ht="13.5">
      <c r="B233" s="205"/>
      <c r="C233" s="206"/>
      <c r="D233" s="207" t="s">
        <v>138</v>
      </c>
      <c r="E233" s="208" t="s">
        <v>30</v>
      </c>
      <c r="F233" s="209" t="s">
        <v>426</v>
      </c>
      <c r="G233" s="206"/>
      <c r="H233" s="210">
        <v>2</v>
      </c>
      <c r="I233" s="211"/>
      <c r="J233" s="206"/>
      <c r="K233" s="206"/>
      <c r="L233" s="212"/>
      <c r="M233" s="213"/>
      <c r="N233" s="214"/>
      <c r="O233" s="214"/>
      <c r="P233" s="214"/>
      <c r="Q233" s="214"/>
      <c r="R233" s="214"/>
      <c r="S233" s="214"/>
      <c r="T233" s="215"/>
      <c r="AT233" s="216" t="s">
        <v>138</v>
      </c>
      <c r="AU233" s="216" t="s">
        <v>84</v>
      </c>
      <c r="AV233" s="11" t="s">
        <v>84</v>
      </c>
      <c r="AW233" s="11" t="s">
        <v>37</v>
      </c>
      <c r="AX233" s="11" t="s">
        <v>82</v>
      </c>
      <c r="AY233" s="216" t="s">
        <v>129</v>
      </c>
    </row>
    <row r="234" spans="2:65" s="1" customFormat="1" ht="22.5" customHeight="1">
      <c r="B234" s="41"/>
      <c r="C234" s="245" t="s">
        <v>427</v>
      </c>
      <c r="D234" s="245" t="s">
        <v>244</v>
      </c>
      <c r="E234" s="246" t="s">
        <v>428</v>
      </c>
      <c r="F234" s="247" t="s">
        <v>429</v>
      </c>
      <c r="G234" s="248" t="s">
        <v>345</v>
      </c>
      <c r="H234" s="249">
        <v>2</v>
      </c>
      <c r="I234" s="250"/>
      <c r="J234" s="251">
        <f>ROUND(I234*H234,2)</f>
        <v>0</v>
      </c>
      <c r="K234" s="247" t="s">
        <v>135</v>
      </c>
      <c r="L234" s="252"/>
      <c r="M234" s="253" t="s">
        <v>30</v>
      </c>
      <c r="N234" s="254" t="s">
        <v>45</v>
      </c>
      <c r="O234" s="42"/>
      <c r="P234" s="202">
        <f>O234*H234</f>
        <v>0</v>
      </c>
      <c r="Q234" s="202">
        <v>0.10150000000000001</v>
      </c>
      <c r="R234" s="202">
        <f>Q234*H234</f>
        <v>0.20300000000000001</v>
      </c>
      <c r="S234" s="202">
        <v>0</v>
      </c>
      <c r="T234" s="203">
        <f>S234*H234</f>
        <v>0</v>
      </c>
      <c r="AR234" s="24" t="s">
        <v>168</v>
      </c>
      <c r="AT234" s="24" t="s">
        <v>244</v>
      </c>
      <c r="AU234" s="24" t="s">
        <v>84</v>
      </c>
      <c r="AY234" s="24" t="s">
        <v>129</v>
      </c>
      <c r="BE234" s="204">
        <f>IF(N234="základní",J234,0)</f>
        <v>0</v>
      </c>
      <c r="BF234" s="204">
        <f>IF(N234="snížená",J234,0)</f>
        <v>0</v>
      </c>
      <c r="BG234" s="204">
        <f>IF(N234="zákl. přenesená",J234,0)</f>
        <v>0</v>
      </c>
      <c r="BH234" s="204">
        <f>IF(N234="sníž. přenesená",J234,0)</f>
        <v>0</v>
      </c>
      <c r="BI234" s="204">
        <f>IF(N234="nulová",J234,0)</f>
        <v>0</v>
      </c>
      <c r="BJ234" s="24" t="s">
        <v>82</v>
      </c>
      <c r="BK234" s="204">
        <f>ROUND(I234*H234,2)</f>
        <v>0</v>
      </c>
      <c r="BL234" s="24" t="s">
        <v>136</v>
      </c>
      <c r="BM234" s="24" t="s">
        <v>430</v>
      </c>
    </row>
    <row r="235" spans="2:65" s="1" customFormat="1" ht="31.5" customHeight="1">
      <c r="B235" s="41"/>
      <c r="C235" s="193" t="s">
        <v>431</v>
      </c>
      <c r="D235" s="193" t="s">
        <v>131</v>
      </c>
      <c r="E235" s="194" t="s">
        <v>432</v>
      </c>
      <c r="F235" s="195" t="s">
        <v>433</v>
      </c>
      <c r="G235" s="196" t="s">
        <v>148</v>
      </c>
      <c r="H235" s="197">
        <v>2</v>
      </c>
      <c r="I235" s="198"/>
      <c r="J235" s="199">
        <f>ROUND(I235*H235,2)</f>
        <v>0</v>
      </c>
      <c r="K235" s="195" t="s">
        <v>135</v>
      </c>
      <c r="L235" s="61"/>
      <c r="M235" s="200" t="s">
        <v>30</v>
      </c>
      <c r="N235" s="201" t="s">
        <v>45</v>
      </c>
      <c r="O235" s="42"/>
      <c r="P235" s="202">
        <f>O235*H235</f>
        <v>0</v>
      </c>
      <c r="Q235" s="202">
        <v>3.2100000000000002E-3</v>
      </c>
      <c r="R235" s="202">
        <f>Q235*H235</f>
        <v>6.4200000000000004E-3</v>
      </c>
      <c r="S235" s="202">
        <v>0</v>
      </c>
      <c r="T235" s="203">
        <f>S235*H235</f>
        <v>0</v>
      </c>
      <c r="AR235" s="24" t="s">
        <v>136</v>
      </c>
      <c r="AT235" s="24" t="s">
        <v>131</v>
      </c>
      <c r="AU235" s="24" t="s">
        <v>84</v>
      </c>
      <c r="AY235" s="24" t="s">
        <v>129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24" t="s">
        <v>82</v>
      </c>
      <c r="BK235" s="204">
        <f>ROUND(I235*H235,2)</f>
        <v>0</v>
      </c>
      <c r="BL235" s="24" t="s">
        <v>136</v>
      </c>
      <c r="BM235" s="24" t="s">
        <v>434</v>
      </c>
    </row>
    <row r="236" spans="2:65" s="11" customFormat="1" ht="13.5">
      <c r="B236" s="205"/>
      <c r="C236" s="206"/>
      <c r="D236" s="207" t="s">
        <v>138</v>
      </c>
      <c r="E236" s="208" t="s">
        <v>30</v>
      </c>
      <c r="F236" s="209" t="s">
        <v>435</v>
      </c>
      <c r="G236" s="206"/>
      <c r="H236" s="210">
        <v>2</v>
      </c>
      <c r="I236" s="211"/>
      <c r="J236" s="206"/>
      <c r="K236" s="206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138</v>
      </c>
      <c r="AU236" s="216" t="s">
        <v>84</v>
      </c>
      <c r="AV236" s="11" t="s">
        <v>84</v>
      </c>
      <c r="AW236" s="11" t="s">
        <v>37</v>
      </c>
      <c r="AX236" s="11" t="s">
        <v>82</v>
      </c>
      <c r="AY236" s="216" t="s">
        <v>129</v>
      </c>
    </row>
    <row r="237" spans="2:65" s="1" customFormat="1" ht="22.5" customHeight="1">
      <c r="B237" s="41"/>
      <c r="C237" s="245" t="s">
        <v>436</v>
      </c>
      <c r="D237" s="245" t="s">
        <v>244</v>
      </c>
      <c r="E237" s="246" t="s">
        <v>437</v>
      </c>
      <c r="F237" s="247" t="s">
        <v>438</v>
      </c>
      <c r="G237" s="248" t="s">
        <v>345</v>
      </c>
      <c r="H237" s="249">
        <v>2</v>
      </c>
      <c r="I237" s="250"/>
      <c r="J237" s="251">
        <f>ROUND(I237*H237,2)</f>
        <v>0</v>
      </c>
      <c r="K237" s="247" t="s">
        <v>135</v>
      </c>
      <c r="L237" s="252"/>
      <c r="M237" s="253" t="s">
        <v>30</v>
      </c>
      <c r="N237" s="254" t="s">
        <v>45</v>
      </c>
      <c r="O237" s="42"/>
      <c r="P237" s="202">
        <f>O237*H237</f>
        <v>0</v>
      </c>
      <c r="Q237" s="202">
        <v>0.42</v>
      </c>
      <c r="R237" s="202">
        <f>Q237*H237</f>
        <v>0.84</v>
      </c>
      <c r="S237" s="202">
        <v>0</v>
      </c>
      <c r="T237" s="203">
        <f>S237*H237</f>
        <v>0</v>
      </c>
      <c r="AR237" s="24" t="s">
        <v>168</v>
      </c>
      <c r="AT237" s="24" t="s">
        <v>244</v>
      </c>
      <c r="AU237" s="24" t="s">
        <v>84</v>
      </c>
      <c r="AY237" s="24" t="s">
        <v>129</v>
      </c>
      <c r="BE237" s="204">
        <f>IF(N237="základní",J237,0)</f>
        <v>0</v>
      </c>
      <c r="BF237" s="204">
        <f>IF(N237="snížená",J237,0)</f>
        <v>0</v>
      </c>
      <c r="BG237" s="204">
        <f>IF(N237="zákl. přenesená",J237,0)</f>
        <v>0</v>
      </c>
      <c r="BH237" s="204">
        <f>IF(N237="sníž. přenesená",J237,0)</f>
        <v>0</v>
      </c>
      <c r="BI237" s="204">
        <f>IF(N237="nulová",J237,0)</f>
        <v>0</v>
      </c>
      <c r="BJ237" s="24" t="s">
        <v>82</v>
      </c>
      <c r="BK237" s="204">
        <f>ROUND(I237*H237,2)</f>
        <v>0</v>
      </c>
      <c r="BL237" s="24" t="s">
        <v>136</v>
      </c>
      <c r="BM237" s="24" t="s">
        <v>439</v>
      </c>
    </row>
    <row r="238" spans="2:65" s="1" customFormat="1" ht="31.5" customHeight="1">
      <c r="B238" s="41"/>
      <c r="C238" s="193" t="s">
        <v>440</v>
      </c>
      <c r="D238" s="193" t="s">
        <v>131</v>
      </c>
      <c r="E238" s="194" t="s">
        <v>441</v>
      </c>
      <c r="F238" s="195" t="s">
        <v>442</v>
      </c>
      <c r="G238" s="196" t="s">
        <v>148</v>
      </c>
      <c r="H238" s="197">
        <v>2.5</v>
      </c>
      <c r="I238" s="198"/>
      <c r="J238" s="199">
        <f>ROUND(I238*H238,2)</f>
        <v>0</v>
      </c>
      <c r="K238" s="195" t="s">
        <v>135</v>
      </c>
      <c r="L238" s="61"/>
      <c r="M238" s="200" t="s">
        <v>30</v>
      </c>
      <c r="N238" s="201" t="s">
        <v>45</v>
      </c>
      <c r="O238" s="42"/>
      <c r="P238" s="202">
        <f>O238*H238</f>
        <v>0</v>
      </c>
      <c r="Q238" s="202">
        <v>3.0000000000000001E-5</v>
      </c>
      <c r="R238" s="202">
        <f>Q238*H238</f>
        <v>7.5000000000000007E-5</v>
      </c>
      <c r="S238" s="202">
        <v>0</v>
      </c>
      <c r="T238" s="203">
        <f>S238*H238</f>
        <v>0</v>
      </c>
      <c r="AR238" s="24" t="s">
        <v>136</v>
      </c>
      <c r="AT238" s="24" t="s">
        <v>131</v>
      </c>
      <c r="AU238" s="24" t="s">
        <v>84</v>
      </c>
      <c r="AY238" s="24" t="s">
        <v>129</v>
      </c>
      <c r="BE238" s="204">
        <f>IF(N238="základní",J238,0)</f>
        <v>0</v>
      </c>
      <c r="BF238" s="204">
        <f>IF(N238="snížená",J238,0)</f>
        <v>0</v>
      </c>
      <c r="BG238" s="204">
        <f>IF(N238="zákl. přenesená",J238,0)</f>
        <v>0</v>
      </c>
      <c r="BH238" s="204">
        <f>IF(N238="sníž. přenesená",J238,0)</f>
        <v>0</v>
      </c>
      <c r="BI238" s="204">
        <f>IF(N238="nulová",J238,0)</f>
        <v>0</v>
      </c>
      <c r="BJ238" s="24" t="s">
        <v>82</v>
      </c>
      <c r="BK238" s="204">
        <f>ROUND(I238*H238,2)</f>
        <v>0</v>
      </c>
      <c r="BL238" s="24" t="s">
        <v>136</v>
      </c>
      <c r="BM238" s="24" t="s">
        <v>443</v>
      </c>
    </row>
    <row r="239" spans="2:65" s="11" customFormat="1" ht="13.5">
      <c r="B239" s="205"/>
      <c r="C239" s="206"/>
      <c r="D239" s="207" t="s">
        <v>138</v>
      </c>
      <c r="E239" s="208" t="s">
        <v>30</v>
      </c>
      <c r="F239" s="209" t="s">
        <v>444</v>
      </c>
      <c r="G239" s="206"/>
      <c r="H239" s="210">
        <v>2.5</v>
      </c>
      <c r="I239" s="211"/>
      <c r="J239" s="206"/>
      <c r="K239" s="206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138</v>
      </c>
      <c r="AU239" s="216" t="s">
        <v>84</v>
      </c>
      <c r="AV239" s="11" t="s">
        <v>84</v>
      </c>
      <c r="AW239" s="11" t="s">
        <v>37</v>
      </c>
      <c r="AX239" s="11" t="s">
        <v>82</v>
      </c>
      <c r="AY239" s="216" t="s">
        <v>129</v>
      </c>
    </row>
    <row r="240" spans="2:65" s="1" customFormat="1" ht="22.5" customHeight="1">
      <c r="B240" s="41"/>
      <c r="C240" s="245" t="s">
        <v>445</v>
      </c>
      <c r="D240" s="245" t="s">
        <v>244</v>
      </c>
      <c r="E240" s="246" t="s">
        <v>446</v>
      </c>
      <c r="F240" s="247" t="s">
        <v>447</v>
      </c>
      <c r="G240" s="248" t="s">
        <v>345</v>
      </c>
      <c r="H240" s="249">
        <v>1</v>
      </c>
      <c r="I240" s="250"/>
      <c r="J240" s="251">
        <f>ROUND(I240*H240,2)</f>
        <v>0</v>
      </c>
      <c r="K240" s="247" t="s">
        <v>135</v>
      </c>
      <c r="L240" s="252"/>
      <c r="M240" s="253" t="s">
        <v>30</v>
      </c>
      <c r="N240" s="254" t="s">
        <v>45</v>
      </c>
      <c r="O240" s="42"/>
      <c r="P240" s="202">
        <f>O240*H240</f>
        <v>0</v>
      </c>
      <c r="Q240" s="202">
        <v>3.8250000000000002</v>
      </c>
      <c r="R240" s="202">
        <f>Q240*H240</f>
        <v>3.8250000000000002</v>
      </c>
      <c r="S240" s="202">
        <v>0</v>
      </c>
      <c r="T240" s="203">
        <f>S240*H240</f>
        <v>0</v>
      </c>
      <c r="AR240" s="24" t="s">
        <v>168</v>
      </c>
      <c r="AT240" s="24" t="s">
        <v>244</v>
      </c>
      <c r="AU240" s="24" t="s">
        <v>84</v>
      </c>
      <c r="AY240" s="24" t="s">
        <v>129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24" t="s">
        <v>82</v>
      </c>
      <c r="BK240" s="204">
        <f>ROUND(I240*H240,2)</f>
        <v>0</v>
      </c>
      <c r="BL240" s="24" t="s">
        <v>136</v>
      </c>
      <c r="BM240" s="24" t="s">
        <v>448</v>
      </c>
    </row>
    <row r="241" spans="2:65" s="1" customFormat="1" ht="31.5" customHeight="1">
      <c r="B241" s="41"/>
      <c r="C241" s="193" t="s">
        <v>449</v>
      </c>
      <c r="D241" s="193" t="s">
        <v>131</v>
      </c>
      <c r="E241" s="194" t="s">
        <v>450</v>
      </c>
      <c r="F241" s="195" t="s">
        <v>451</v>
      </c>
      <c r="G241" s="196" t="s">
        <v>148</v>
      </c>
      <c r="H241" s="197">
        <v>6</v>
      </c>
      <c r="I241" s="198"/>
      <c r="J241" s="199">
        <f>ROUND(I241*H241,2)</f>
        <v>0</v>
      </c>
      <c r="K241" s="195" t="s">
        <v>135</v>
      </c>
      <c r="L241" s="61"/>
      <c r="M241" s="200" t="s">
        <v>30</v>
      </c>
      <c r="N241" s="201" t="s">
        <v>45</v>
      </c>
      <c r="O241" s="42"/>
      <c r="P241" s="202">
        <f>O241*H241</f>
        <v>0</v>
      </c>
      <c r="Q241" s="202">
        <v>2.7399999999999998E-3</v>
      </c>
      <c r="R241" s="202">
        <f>Q241*H241</f>
        <v>1.644E-2</v>
      </c>
      <c r="S241" s="202">
        <v>0</v>
      </c>
      <c r="T241" s="203">
        <f>S241*H241</f>
        <v>0</v>
      </c>
      <c r="AR241" s="24" t="s">
        <v>136</v>
      </c>
      <c r="AT241" s="24" t="s">
        <v>131</v>
      </c>
      <c r="AU241" s="24" t="s">
        <v>84</v>
      </c>
      <c r="AY241" s="24" t="s">
        <v>129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24" t="s">
        <v>82</v>
      </c>
      <c r="BK241" s="204">
        <f>ROUND(I241*H241,2)</f>
        <v>0</v>
      </c>
      <c r="BL241" s="24" t="s">
        <v>136</v>
      </c>
      <c r="BM241" s="24" t="s">
        <v>452</v>
      </c>
    </row>
    <row r="242" spans="2:65" s="11" customFormat="1" ht="13.5">
      <c r="B242" s="205"/>
      <c r="C242" s="206"/>
      <c r="D242" s="207" t="s">
        <v>138</v>
      </c>
      <c r="E242" s="208" t="s">
        <v>30</v>
      </c>
      <c r="F242" s="209" t="s">
        <v>453</v>
      </c>
      <c r="G242" s="206"/>
      <c r="H242" s="210">
        <v>6</v>
      </c>
      <c r="I242" s="211"/>
      <c r="J242" s="206"/>
      <c r="K242" s="206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138</v>
      </c>
      <c r="AU242" s="216" t="s">
        <v>84</v>
      </c>
      <c r="AV242" s="11" t="s">
        <v>84</v>
      </c>
      <c r="AW242" s="11" t="s">
        <v>37</v>
      </c>
      <c r="AX242" s="11" t="s">
        <v>82</v>
      </c>
      <c r="AY242" s="216" t="s">
        <v>129</v>
      </c>
    </row>
    <row r="243" spans="2:65" s="1" customFormat="1" ht="31.5" customHeight="1">
      <c r="B243" s="41"/>
      <c r="C243" s="193" t="s">
        <v>454</v>
      </c>
      <c r="D243" s="193" t="s">
        <v>131</v>
      </c>
      <c r="E243" s="194" t="s">
        <v>455</v>
      </c>
      <c r="F243" s="195" t="s">
        <v>456</v>
      </c>
      <c r="G243" s="196" t="s">
        <v>148</v>
      </c>
      <c r="H243" s="197">
        <v>2</v>
      </c>
      <c r="I243" s="198"/>
      <c r="J243" s="199">
        <f>ROUND(I243*H243,2)</f>
        <v>0</v>
      </c>
      <c r="K243" s="195" t="s">
        <v>135</v>
      </c>
      <c r="L243" s="61"/>
      <c r="M243" s="200" t="s">
        <v>30</v>
      </c>
      <c r="N243" s="201" t="s">
        <v>45</v>
      </c>
      <c r="O243" s="42"/>
      <c r="P243" s="202">
        <f>O243*H243</f>
        <v>0</v>
      </c>
      <c r="Q243" s="202">
        <v>7.2500000000000004E-3</v>
      </c>
      <c r="R243" s="202">
        <f>Q243*H243</f>
        <v>1.4500000000000001E-2</v>
      </c>
      <c r="S243" s="202">
        <v>0</v>
      </c>
      <c r="T243" s="203">
        <f>S243*H243</f>
        <v>0</v>
      </c>
      <c r="AR243" s="24" t="s">
        <v>136</v>
      </c>
      <c r="AT243" s="24" t="s">
        <v>131</v>
      </c>
      <c r="AU243" s="24" t="s">
        <v>84</v>
      </c>
      <c r="AY243" s="24" t="s">
        <v>129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24" t="s">
        <v>82</v>
      </c>
      <c r="BK243" s="204">
        <f>ROUND(I243*H243,2)</f>
        <v>0</v>
      </c>
      <c r="BL243" s="24" t="s">
        <v>136</v>
      </c>
      <c r="BM243" s="24" t="s">
        <v>457</v>
      </c>
    </row>
    <row r="244" spans="2:65" s="11" customFormat="1" ht="13.5">
      <c r="B244" s="205"/>
      <c r="C244" s="206"/>
      <c r="D244" s="207" t="s">
        <v>138</v>
      </c>
      <c r="E244" s="208" t="s">
        <v>30</v>
      </c>
      <c r="F244" s="209" t="s">
        <v>458</v>
      </c>
      <c r="G244" s="206"/>
      <c r="H244" s="210">
        <v>2</v>
      </c>
      <c r="I244" s="211"/>
      <c r="J244" s="206"/>
      <c r="K244" s="206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138</v>
      </c>
      <c r="AU244" s="216" t="s">
        <v>84</v>
      </c>
      <c r="AV244" s="11" t="s">
        <v>84</v>
      </c>
      <c r="AW244" s="11" t="s">
        <v>37</v>
      </c>
      <c r="AX244" s="11" t="s">
        <v>82</v>
      </c>
      <c r="AY244" s="216" t="s">
        <v>129</v>
      </c>
    </row>
    <row r="245" spans="2:65" s="1" customFormat="1" ht="31.5" customHeight="1">
      <c r="B245" s="41"/>
      <c r="C245" s="193" t="s">
        <v>459</v>
      </c>
      <c r="D245" s="193" t="s">
        <v>131</v>
      </c>
      <c r="E245" s="194" t="s">
        <v>460</v>
      </c>
      <c r="F245" s="195" t="s">
        <v>461</v>
      </c>
      <c r="G245" s="196" t="s">
        <v>148</v>
      </c>
      <c r="H245" s="197">
        <v>4</v>
      </c>
      <c r="I245" s="198"/>
      <c r="J245" s="199">
        <f>ROUND(I245*H245,2)</f>
        <v>0</v>
      </c>
      <c r="K245" s="195" t="s">
        <v>135</v>
      </c>
      <c r="L245" s="61"/>
      <c r="M245" s="200" t="s">
        <v>30</v>
      </c>
      <c r="N245" s="201" t="s">
        <v>45</v>
      </c>
      <c r="O245" s="42"/>
      <c r="P245" s="202">
        <f>O245*H245</f>
        <v>0</v>
      </c>
      <c r="Q245" s="202">
        <v>1.149E-2</v>
      </c>
      <c r="R245" s="202">
        <f>Q245*H245</f>
        <v>4.5960000000000001E-2</v>
      </c>
      <c r="S245" s="202">
        <v>0</v>
      </c>
      <c r="T245" s="203">
        <f>S245*H245</f>
        <v>0</v>
      </c>
      <c r="AR245" s="24" t="s">
        <v>136</v>
      </c>
      <c r="AT245" s="24" t="s">
        <v>131</v>
      </c>
      <c r="AU245" s="24" t="s">
        <v>84</v>
      </c>
      <c r="AY245" s="24" t="s">
        <v>129</v>
      </c>
      <c r="BE245" s="204">
        <f>IF(N245="základní",J245,0)</f>
        <v>0</v>
      </c>
      <c r="BF245" s="204">
        <f>IF(N245="snížená",J245,0)</f>
        <v>0</v>
      </c>
      <c r="BG245" s="204">
        <f>IF(N245="zákl. přenesená",J245,0)</f>
        <v>0</v>
      </c>
      <c r="BH245" s="204">
        <f>IF(N245="sníž. přenesená",J245,0)</f>
        <v>0</v>
      </c>
      <c r="BI245" s="204">
        <f>IF(N245="nulová",J245,0)</f>
        <v>0</v>
      </c>
      <c r="BJ245" s="24" t="s">
        <v>82</v>
      </c>
      <c r="BK245" s="204">
        <f>ROUND(I245*H245,2)</f>
        <v>0</v>
      </c>
      <c r="BL245" s="24" t="s">
        <v>136</v>
      </c>
      <c r="BM245" s="24" t="s">
        <v>462</v>
      </c>
    </row>
    <row r="246" spans="2:65" s="11" customFormat="1" ht="13.5">
      <c r="B246" s="205"/>
      <c r="C246" s="206"/>
      <c r="D246" s="207" t="s">
        <v>138</v>
      </c>
      <c r="E246" s="208" t="s">
        <v>30</v>
      </c>
      <c r="F246" s="209" t="s">
        <v>463</v>
      </c>
      <c r="G246" s="206"/>
      <c r="H246" s="210">
        <v>4</v>
      </c>
      <c r="I246" s="211"/>
      <c r="J246" s="206"/>
      <c r="K246" s="206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138</v>
      </c>
      <c r="AU246" s="216" t="s">
        <v>84</v>
      </c>
      <c r="AV246" s="11" t="s">
        <v>84</v>
      </c>
      <c r="AW246" s="11" t="s">
        <v>37</v>
      </c>
      <c r="AX246" s="11" t="s">
        <v>82</v>
      </c>
      <c r="AY246" s="216" t="s">
        <v>129</v>
      </c>
    </row>
    <row r="247" spans="2:65" s="1" customFormat="1" ht="31.5" customHeight="1">
      <c r="B247" s="41"/>
      <c r="C247" s="193" t="s">
        <v>464</v>
      </c>
      <c r="D247" s="193" t="s">
        <v>131</v>
      </c>
      <c r="E247" s="194" t="s">
        <v>465</v>
      </c>
      <c r="F247" s="195" t="s">
        <v>466</v>
      </c>
      <c r="G247" s="196" t="s">
        <v>345</v>
      </c>
      <c r="H247" s="197">
        <v>3</v>
      </c>
      <c r="I247" s="198"/>
      <c r="J247" s="199">
        <f>ROUND(I247*H247,2)</f>
        <v>0</v>
      </c>
      <c r="K247" s="195" t="s">
        <v>135</v>
      </c>
      <c r="L247" s="61"/>
      <c r="M247" s="200" t="s">
        <v>30</v>
      </c>
      <c r="N247" s="201" t="s">
        <v>45</v>
      </c>
      <c r="O247" s="42"/>
      <c r="P247" s="202">
        <f>O247*H247</f>
        <v>0</v>
      </c>
      <c r="Q247" s="202">
        <v>0</v>
      </c>
      <c r="R247" s="202">
        <f>Q247*H247</f>
        <v>0</v>
      </c>
      <c r="S247" s="202">
        <v>0</v>
      </c>
      <c r="T247" s="203">
        <f>S247*H247</f>
        <v>0</v>
      </c>
      <c r="AR247" s="24" t="s">
        <v>136</v>
      </c>
      <c r="AT247" s="24" t="s">
        <v>131</v>
      </c>
      <c r="AU247" s="24" t="s">
        <v>84</v>
      </c>
      <c r="AY247" s="24" t="s">
        <v>129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24" t="s">
        <v>82</v>
      </c>
      <c r="BK247" s="204">
        <f>ROUND(I247*H247,2)</f>
        <v>0</v>
      </c>
      <c r="BL247" s="24" t="s">
        <v>136</v>
      </c>
      <c r="BM247" s="24" t="s">
        <v>467</v>
      </c>
    </row>
    <row r="248" spans="2:65" s="11" customFormat="1" ht="13.5">
      <c r="B248" s="205"/>
      <c r="C248" s="206"/>
      <c r="D248" s="207" t="s">
        <v>138</v>
      </c>
      <c r="E248" s="208" t="s">
        <v>30</v>
      </c>
      <c r="F248" s="209" t="s">
        <v>229</v>
      </c>
      <c r="G248" s="206"/>
      <c r="H248" s="210">
        <v>3</v>
      </c>
      <c r="I248" s="211"/>
      <c r="J248" s="206"/>
      <c r="K248" s="206"/>
      <c r="L248" s="212"/>
      <c r="M248" s="213"/>
      <c r="N248" s="214"/>
      <c r="O248" s="214"/>
      <c r="P248" s="214"/>
      <c r="Q248" s="214"/>
      <c r="R248" s="214"/>
      <c r="S248" s="214"/>
      <c r="T248" s="215"/>
      <c r="AT248" s="216" t="s">
        <v>138</v>
      </c>
      <c r="AU248" s="216" t="s">
        <v>84</v>
      </c>
      <c r="AV248" s="11" t="s">
        <v>84</v>
      </c>
      <c r="AW248" s="11" t="s">
        <v>37</v>
      </c>
      <c r="AX248" s="11" t="s">
        <v>82</v>
      </c>
      <c r="AY248" s="216" t="s">
        <v>129</v>
      </c>
    </row>
    <row r="249" spans="2:65" s="1" customFormat="1" ht="22.5" customHeight="1">
      <c r="B249" s="41"/>
      <c r="C249" s="245" t="s">
        <v>468</v>
      </c>
      <c r="D249" s="245" t="s">
        <v>244</v>
      </c>
      <c r="E249" s="246" t="s">
        <v>469</v>
      </c>
      <c r="F249" s="247" t="s">
        <v>470</v>
      </c>
      <c r="G249" s="248" t="s">
        <v>345</v>
      </c>
      <c r="H249" s="249">
        <v>3</v>
      </c>
      <c r="I249" s="250"/>
      <c r="J249" s="251">
        <f>ROUND(I249*H249,2)</f>
        <v>0</v>
      </c>
      <c r="K249" s="247" t="s">
        <v>135</v>
      </c>
      <c r="L249" s="252"/>
      <c r="M249" s="253" t="s">
        <v>30</v>
      </c>
      <c r="N249" s="254" t="s">
        <v>45</v>
      </c>
      <c r="O249" s="42"/>
      <c r="P249" s="202">
        <f>O249*H249</f>
        <v>0</v>
      </c>
      <c r="Q249" s="202">
        <v>8.0000000000000004E-4</v>
      </c>
      <c r="R249" s="202">
        <f>Q249*H249</f>
        <v>2.4000000000000002E-3</v>
      </c>
      <c r="S249" s="202">
        <v>0</v>
      </c>
      <c r="T249" s="203">
        <f>S249*H249</f>
        <v>0</v>
      </c>
      <c r="AR249" s="24" t="s">
        <v>168</v>
      </c>
      <c r="AT249" s="24" t="s">
        <v>244</v>
      </c>
      <c r="AU249" s="24" t="s">
        <v>84</v>
      </c>
      <c r="AY249" s="24" t="s">
        <v>129</v>
      </c>
      <c r="BE249" s="204">
        <f>IF(N249="základní",J249,0)</f>
        <v>0</v>
      </c>
      <c r="BF249" s="204">
        <f>IF(N249="snížená",J249,0)</f>
        <v>0</v>
      </c>
      <c r="BG249" s="204">
        <f>IF(N249="zákl. přenesená",J249,0)</f>
        <v>0</v>
      </c>
      <c r="BH249" s="204">
        <f>IF(N249="sníž. přenesená",J249,0)</f>
        <v>0</v>
      </c>
      <c r="BI249" s="204">
        <f>IF(N249="nulová",J249,0)</f>
        <v>0</v>
      </c>
      <c r="BJ249" s="24" t="s">
        <v>82</v>
      </c>
      <c r="BK249" s="204">
        <f>ROUND(I249*H249,2)</f>
        <v>0</v>
      </c>
      <c r="BL249" s="24" t="s">
        <v>136</v>
      </c>
      <c r="BM249" s="24" t="s">
        <v>471</v>
      </c>
    </row>
    <row r="250" spans="2:65" s="1" customFormat="1" ht="31.5" customHeight="1">
      <c r="B250" s="41"/>
      <c r="C250" s="193" t="s">
        <v>472</v>
      </c>
      <c r="D250" s="193" t="s">
        <v>131</v>
      </c>
      <c r="E250" s="194" t="s">
        <v>473</v>
      </c>
      <c r="F250" s="195" t="s">
        <v>474</v>
      </c>
      <c r="G250" s="196" t="s">
        <v>345</v>
      </c>
      <c r="H250" s="197">
        <v>26</v>
      </c>
      <c r="I250" s="198"/>
      <c r="J250" s="199">
        <f>ROUND(I250*H250,2)</f>
        <v>0</v>
      </c>
      <c r="K250" s="195" t="s">
        <v>135</v>
      </c>
      <c r="L250" s="61"/>
      <c r="M250" s="200" t="s">
        <v>30</v>
      </c>
      <c r="N250" s="201" t="s">
        <v>45</v>
      </c>
      <c r="O250" s="42"/>
      <c r="P250" s="202">
        <f>O250*H250</f>
        <v>0</v>
      </c>
      <c r="Q250" s="202">
        <v>8.0000000000000007E-5</v>
      </c>
      <c r="R250" s="202">
        <f>Q250*H250</f>
        <v>2.0800000000000003E-3</v>
      </c>
      <c r="S250" s="202">
        <v>0</v>
      </c>
      <c r="T250" s="203">
        <f>S250*H250</f>
        <v>0</v>
      </c>
      <c r="AR250" s="24" t="s">
        <v>136</v>
      </c>
      <c r="AT250" s="24" t="s">
        <v>131</v>
      </c>
      <c r="AU250" s="24" t="s">
        <v>84</v>
      </c>
      <c r="AY250" s="24" t="s">
        <v>129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24" t="s">
        <v>82</v>
      </c>
      <c r="BK250" s="204">
        <f>ROUND(I250*H250,2)</f>
        <v>0</v>
      </c>
      <c r="BL250" s="24" t="s">
        <v>136</v>
      </c>
      <c r="BM250" s="24" t="s">
        <v>475</v>
      </c>
    </row>
    <row r="251" spans="2:65" s="11" customFormat="1" ht="13.5">
      <c r="B251" s="205"/>
      <c r="C251" s="206"/>
      <c r="D251" s="207" t="s">
        <v>138</v>
      </c>
      <c r="E251" s="208" t="s">
        <v>30</v>
      </c>
      <c r="F251" s="209" t="s">
        <v>476</v>
      </c>
      <c r="G251" s="206"/>
      <c r="H251" s="210">
        <v>26</v>
      </c>
      <c r="I251" s="211"/>
      <c r="J251" s="206"/>
      <c r="K251" s="206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138</v>
      </c>
      <c r="AU251" s="216" t="s">
        <v>84</v>
      </c>
      <c r="AV251" s="11" t="s">
        <v>84</v>
      </c>
      <c r="AW251" s="11" t="s">
        <v>37</v>
      </c>
      <c r="AX251" s="11" t="s">
        <v>82</v>
      </c>
      <c r="AY251" s="216" t="s">
        <v>129</v>
      </c>
    </row>
    <row r="252" spans="2:65" s="1" customFormat="1" ht="22.5" customHeight="1">
      <c r="B252" s="41"/>
      <c r="C252" s="245" t="s">
        <v>477</v>
      </c>
      <c r="D252" s="245" t="s">
        <v>244</v>
      </c>
      <c r="E252" s="246" t="s">
        <v>478</v>
      </c>
      <c r="F252" s="247" t="s">
        <v>479</v>
      </c>
      <c r="G252" s="248" t="s">
        <v>345</v>
      </c>
      <c r="H252" s="249">
        <v>26</v>
      </c>
      <c r="I252" s="250"/>
      <c r="J252" s="251">
        <f>ROUND(I252*H252,2)</f>
        <v>0</v>
      </c>
      <c r="K252" s="247" t="s">
        <v>135</v>
      </c>
      <c r="L252" s="252"/>
      <c r="M252" s="253" t="s">
        <v>30</v>
      </c>
      <c r="N252" s="254" t="s">
        <v>45</v>
      </c>
      <c r="O252" s="42"/>
      <c r="P252" s="202">
        <f>O252*H252</f>
        <v>0</v>
      </c>
      <c r="Q252" s="202">
        <v>2.5999999999999998E-4</v>
      </c>
      <c r="R252" s="202">
        <f>Q252*H252</f>
        <v>6.7599999999999995E-3</v>
      </c>
      <c r="S252" s="202">
        <v>0</v>
      </c>
      <c r="T252" s="203">
        <f>S252*H252</f>
        <v>0</v>
      </c>
      <c r="AR252" s="24" t="s">
        <v>168</v>
      </c>
      <c r="AT252" s="24" t="s">
        <v>244</v>
      </c>
      <c r="AU252" s="24" t="s">
        <v>84</v>
      </c>
      <c r="AY252" s="24" t="s">
        <v>129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24" t="s">
        <v>82</v>
      </c>
      <c r="BK252" s="204">
        <f>ROUND(I252*H252,2)</f>
        <v>0</v>
      </c>
      <c r="BL252" s="24" t="s">
        <v>136</v>
      </c>
      <c r="BM252" s="24" t="s">
        <v>480</v>
      </c>
    </row>
    <row r="253" spans="2:65" s="1" customFormat="1" ht="27">
      <c r="B253" s="41"/>
      <c r="C253" s="63"/>
      <c r="D253" s="217" t="s">
        <v>144</v>
      </c>
      <c r="E253" s="63"/>
      <c r="F253" s="218" t="s">
        <v>481</v>
      </c>
      <c r="G253" s="63"/>
      <c r="H253" s="63"/>
      <c r="I253" s="163"/>
      <c r="J253" s="63"/>
      <c r="K253" s="63"/>
      <c r="L253" s="61"/>
      <c r="M253" s="219"/>
      <c r="N253" s="42"/>
      <c r="O253" s="42"/>
      <c r="P253" s="42"/>
      <c r="Q253" s="42"/>
      <c r="R253" s="42"/>
      <c r="S253" s="42"/>
      <c r="T253" s="78"/>
      <c r="AT253" s="24" t="s">
        <v>144</v>
      </c>
      <c r="AU253" s="24" t="s">
        <v>84</v>
      </c>
    </row>
    <row r="254" spans="2:65" s="11" customFormat="1" ht="13.5">
      <c r="B254" s="205"/>
      <c r="C254" s="206"/>
      <c r="D254" s="207" t="s">
        <v>138</v>
      </c>
      <c r="E254" s="208" t="s">
        <v>30</v>
      </c>
      <c r="F254" s="209" t="s">
        <v>243</v>
      </c>
      <c r="G254" s="206"/>
      <c r="H254" s="210">
        <v>26</v>
      </c>
      <c r="I254" s="211"/>
      <c r="J254" s="206"/>
      <c r="K254" s="206"/>
      <c r="L254" s="212"/>
      <c r="M254" s="213"/>
      <c r="N254" s="214"/>
      <c r="O254" s="214"/>
      <c r="P254" s="214"/>
      <c r="Q254" s="214"/>
      <c r="R254" s="214"/>
      <c r="S254" s="214"/>
      <c r="T254" s="215"/>
      <c r="AT254" s="216" t="s">
        <v>138</v>
      </c>
      <c r="AU254" s="216" t="s">
        <v>84</v>
      </c>
      <c r="AV254" s="11" t="s">
        <v>84</v>
      </c>
      <c r="AW254" s="11" t="s">
        <v>37</v>
      </c>
      <c r="AX254" s="11" t="s">
        <v>82</v>
      </c>
      <c r="AY254" s="216" t="s">
        <v>129</v>
      </c>
    </row>
    <row r="255" spans="2:65" s="1" customFormat="1" ht="31.5" customHeight="1">
      <c r="B255" s="41"/>
      <c r="C255" s="193" t="s">
        <v>482</v>
      </c>
      <c r="D255" s="193" t="s">
        <v>131</v>
      </c>
      <c r="E255" s="194" t="s">
        <v>483</v>
      </c>
      <c r="F255" s="195" t="s">
        <v>484</v>
      </c>
      <c r="G255" s="196" t="s">
        <v>345</v>
      </c>
      <c r="H255" s="197">
        <v>1</v>
      </c>
      <c r="I255" s="198"/>
      <c r="J255" s="199">
        <f>ROUND(I255*H255,2)</f>
        <v>0</v>
      </c>
      <c r="K255" s="195" t="s">
        <v>135</v>
      </c>
      <c r="L255" s="61"/>
      <c r="M255" s="200" t="s">
        <v>30</v>
      </c>
      <c r="N255" s="201" t="s">
        <v>45</v>
      </c>
      <c r="O255" s="42"/>
      <c r="P255" s="202">
        <f>O255*H255</f>
        <v>0</v>
      </c>
      <c r="Q255" s="202">
        <v>0</v>
      </c>
      <c r="R255" s="202">
        <f>Q255*H255</f>
        <v>0</v>
      </c>
      <c r="S255" s="202">
        <v>0</v>
      </c>
      <c r="T255" s="203">
        <f>S255*H255</f>
        <v>0</v>
      </c>
      <c r="AR255" s="24" t="s">
        <v>136</v>
      </c>
      <c r="AT255" s="24" t="s">
        <v>131</v>
      </c>
      <c r="AU255" s="24" t="s">
        <v>84</v>
      </c>
      <c r="AY255" s="24" t="s">
        <v>129</v>
      </c>
      <c r="BE255" s="204">
        <f>IF(N255="základní",J255,0)</f>
        <v>0</v>
      </c>
      <c r="BF255" s="204">
        <f>IF(N255="snížená",J255,0)</f>
        <v>0</v>
      </c>
      <c r="BG255" s="204">
        <f>IF(N255="zákl. přenesená",J255,0)</f>
        <v>0</v>
      </c>
      <c r="BH255" s="204">
        <f>IF(N255="sníž. přenesená",J255,0)</f>
        <v>0</v>
      </c>
      <c r="BI255" s="204">
        <f>IF(N255="nulová",J255,0)</f>
        <v>0</v>
      </c>
      <c r="BJ255" s="24" t="s">
        <v>82</v>
      </c>
      <c r="BK255" s="204">
        <f>ROUND(I255*H255,2)</f>
        <v>0</v>
      </c>
      <c r="BL255" s="24" t="s">
        <v>136</v>
      </c>
      <c r="BM255" s="24" t="s">
        <v>485</v>
      </c>
    </row>
    <row r="256" spans="2:65" s="1" customFormat="1" ht="22.5" customHeight="1">
      <c r="B256" s="41"/>
      <c r="C256" s="245" t="s">
        <v>486</v>
      </c>
      <c r="D256" s="245" t="s">
        <v>244</v>
      </c>
      <c r="E256" s="246" t="s">
        <v>487</v>
      </c>
      <c r="F256" s="247" t="s">
        <v>488</v>
      </c>
      <c r="G256" s="248" t="s">
        <v>345</v>
      </c>
      <c r="H256" s="249">
        <v>1</v>
      </c>
      <c r="I256" s="250"/>
      <c r="J256" s="251">
        <f>ROUND(I256*H256,2)</f>
        <v>0</v>
      </c>
      <c r="K256" s="247" t="s">
        <v>135</v>
      </c>
      <c r="L256" s="252"/>
      <c r="M256" s="253" t="s">
        <v>30</v>
      </c>
      <c r="N256" s="254" t="s">
        <v>45</v>
      </c>
      <c r="O256" s="42"/>
      <c r="P256" s="202">
        <f>O256*H256</f>
        <v>0</v>
      </c>
      <c r="Q256" s="202">
        <v>2.5999999999999999E-3</v>
      </c>
      <c r="R256" s="202">
        <f>Q256*H256</f>
        <v>2.5999999999999999E-3</v>
      </c>
      <c r="S256" s="202">
        <v>0</v>
      </c>
      <c r="T256" s="203">
        <f>S256*H256</f>
        <v>0</v>
      </c>
      <c r="AR256" s="24" t="s">
        <v>168</v>
      </c>
      <c r="AT256" s="24" t="s">
        <v>244</v>
      </c>
      <c r="AU256" s="24" t="s">
        <v>84</v>
      </c>
      <c r="AY256" s="24" t="s">
        <v>129</v>
      </c>
      <c r="BE256" s="204">
        <f>IF(N256="základní",J256,0)</f>
        <v>0</v>
      </c>
      <c r="BF256" s="204">
        <f>IF(N256="snížená",J256,0)</f>
        <v>0</v>
      </c>
      <c r="BG256" s="204">
        <f>IF(N256="zákl. přenesená",J256,0)</f>
        <v>0</v>
      </c>
      <c r="BH256" s="204">
        <f>IF(N256="sníž. přenesená",J256,0)</f>
        <v>0</v>
      </c>
      <c r="BI256" s="204">
        <f>IF(N256="nulová",J256,0)</f>
        <v>0</v>
      </c>
      <c r="BJ256" s="24" t="s">
        <v>82</v>
      </c>
      <c r="BK256" s="204">
        <f>ROUND(I256*H256,2)</f>
        <v>0</v>
      </c>
      <c r="BL256" s="24" t="s">
        <v>136</v>
      </c>
      <c r="BM256" s="24" t="s">
        <v>489</v>
      </c>
    </row>
    <row r="257" spans="2:65" s="1" customFormat="1" ht="31.5" customHeight="1">
      <c r="B257" s="41"/>
      <c r="C257" s="193" t="s">
        <v>490</v>
      </c>
      <c r="D257" s="193" t="s">
        <v>131</v>
      </c>
      <c r="E257" s="194" t="s">
        <v>491</v>
      </c>
      <c r="F257" s="195" t="s">
        <v>492</v>
      </c>
      <c r="G257" s="196" t="s">
        <v>345</v>
      </c>
      <c r="H257" s="197">
        <v>2</v>
      </c>
      <c r="I257" s="198"/>
      <c r="J257" s="199">
        <f>ROUND(I257*H257,2)</f>
        <v>0</v>
      </c>
      <c r="K257" s="195" t="s">
        <v>135</v>
      </c>
      <c r="L257" s="61"/>
      <c r="M257" s="200" t="s">
        <v>30</v>
      </c>
      <c r="N257" s="201" t="s">
        <v>45</v>
      </c>
      <c r="O257" s="42"/>
      <c r="P257" s="202">
        <f>O257*H257</f>
        <v>0</v>
      </c>
      <c r="Q257" s="202">
        <v>0</v>
      </c>
      <c r="R257" s="202">
        <f>Q257*H257</f>
        <v>0</v>
      </c>
      <c r="S257" s="202">
        <v>0</v>
      </c>
      <c r="T257" s="203">
        <f>S257*H257</f>
        <v>0</v>
      </c>
      <c r="AR257" s="24" t="s">
        <v>136</v>
      </c>
      <c r="AT257" s="24" t="s">
        <v>131</v>
      </c>
      <c r="AU257" s="24" t="s">
        <v>84</v>
      </c>
      <c r="AY257" s="24" t="s">
        <v>129</v>
      </c>
      <c r="BE257" s="204">
        <f>IF(N257="základní",J257,0)</f>
        <v>0</v>
      </c>
      <c r="BF257" s="204">
        <f>IF(N257="snížená",J257,0)</f>
        <v>0</v>
      </c>
      <c r="BG257" s="204">
        <f>IF(N257="zákl. přenesená",J257,0)</f>
        <v>0</v>
      </c>
      <c r="BH257" s="204">
        <f>IF(N257="sníž. přenesená",J257,0)</f>
        <v>0</v>
      </c>
      <c r="BI257" s="204">
        <f>IF(N257="nulová",J257,0)</f>
        <v>0</v>
      </c>
      <c r="BJ257" s="24" t="s">
        <v>82</v>
      </c>
      <c r="BK257" s="204">
        <f>ROUND(I257*H257,2)</f>
        <v>0</v>
      </c>
      <c r="BL257" s="24" t="s">
        <v>136</v>
      </c>
      <c r="BM257" s="24" t="s">
        <v>493</v>
      </c>
    </row>
    <row r="258" spans="2:65" s="1" customFormat="1" ht="22.5" customHeight="1">
      <c r="B258" s="41"/>
      <c r="C258" s="245" t="s">
        <v>494</v>
      </c>
      <c r="D258" s="245" t="s">
        <v>244</v>
      </c>
      <c r="E258" s="246" t="s">
        <v>495</v>
      </c>
      <c r="F258" s="247" t="s">
        <v>496</v>
      </c>
      <c r="G258" s="248" t="s">
        <v>345</v>
      </c>
      <c r="H258" s="249">
        <v>2</v>
      </c>
      <c r="I258" s="250"/>
      <c r="J258" s="251">
        <f>ROUND(I258*H258,2)</f>
        <v>0</v>
      </c>
      <c r="K258" s="247" t="s">
        <v>135</v>
      </c>
      <c r="L258" s="252"/>
      <c r="M258" s="253" t="s">
        <v>30</v>
      </c>
      <c r="N258" s="254" t="s">
        <v>45</v>
      </c>
      <c r="O258" s="42"/>
      <c r="P258" s="202">
        <f>O258*H258</f>
        <v>0</v>
      </c>
      <c r="Q258" s="202">
        <v>4.1999999999999997E-3</v>
      </c>
      <c r="R258" s="202">
        <f>Q258*H258</f>
        <v>8.3999999999999995E-3</v>
      </c>
      <c r="S258" s="202">
        <v>0</v>
      </c>
      <c r="T258" s="203">
        <f>S258*H258</f>
        <v>0</v>
      </c>
      <c r="AR258" s="24" t="s">
        <v>168</v>
      </c>
      <c r="AT258" s="24" t="s">
        <v>244</v>
      </c>
      <c r="AU258" s="24" t="s">
        <v>84</v>
      </c>
      <c r="AY258" s="24" t="s">
        <v>129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24" t="s">
        <v>82</v>
      </c>
      <c r="BK258" s="204">
        <f>ROUND(I258*H258,2)</f>
        <v>0</v>
      </c>
      <c r="BL258" s="24" t="s">
        <v>136</v>
      </c>
      <c r="BM258" s="24" t="s">
        <v>497</v>
      </c>
    </row>
    <row r="259" spans="2:65" s="10" customFormat="1" ht="29.85" customHeight="1">
      <c r="B259" s="176"/>
      <c r="C259" s="177"/>
      <c r="D259" s="190" t="s">
        <v>73</v>
      </c>
      <c r="E259" s="191" t="s">
        <v>173</v>
      </c>
      <c r="F259" s="191" t="s">
        <v>498</v>
      </c>
      <c r="G259" s="177"/>
      <c r="H259" s="177"/>
      <c r="I259" s="180"/>
      <c r="J259" s="192">
        <f>BK259</f>
        <v>0</v>
      </c>
      <c r="K259" s="177"/>
      <c r="L259" s="182"/>
      <c r="M259" s="183"/>
      <c r="N259" s="184"/>
      <c r="O259" s="184"/>
      <c r="P259" s="185">
        <f>SUM(P260:P271)</f>
        <v>0</v>
      </c>
      <c r="Q259" s="184"/>
      <c r="R259" s="185">
        <f>SUM(R260:R271)</f>
        <v>1.7069880000000003E-2</v>
      </c>
      <c r="S259" s="184"/>
      <c r="T259" s="186">
        <f>SUM(T260:T271)</f>
        <v>7.6260000000000003</v>
      </c>
      <c r="AR259" s="187" t="s">
        <v>82</v>
      </c>
      <c r="AT259" s="188" t="s">
        <v>73</v>
      </c>
      <c r="AU259" s="188" t="s">
        <v>82</v>
      </c>
      <c r="AY259" s="187" t="s">
        <v>129</v>
      </c>
      <c r="BK259" s="189">
        <f>SUM(BK260:BK271)</f>
        <v>0</v>
      </c>
    </row>
    <row r="260" spans="2:65" s="1" customFormat="1" ht="22.5" customHeight="1">
      <c r="B260" s="41"/>
      <c r="C260" s="193" t="s">
        <v>499</v>
      </c>
      <c r="D260" s="193" t="s">
        <v>131</v>
      </c>
      <c r="E260" s="194" t="s">
        <v>500</v>
      </c>
      <c r="F260" s="195" t="s">
        <v>501</v>
      </c>
      <c r="G260" s="196" t="s">
        <v>201</v>
      </c>
      <c r="H260" s="197">
        <v>11.316000000000001</v>
      </c>
      <c r="I260" s="198"/>
      <c r="J260" s="199">
        <f>ROUND(I260*H260,2)</f>
        <v>0</v>
      </c>
      <c r="K260" s="195" t="s">
        <v>135</v>
      </c>
      <c r="L260" s="61"/>
      <c r="M260" s="200" t="s">
        <v>30</v>
      </c>
      <c r="N260" s="201" t="s">
        <v>45</v>
      </c>
      <c r="O260" s="42"/>
      <c r="P260" s="202">
        <f>O260*H260</f>
        <v>0</v>
      </c>
      <c r="Q260" s="202">
        <v>6.3000000000000003E-4</v>
      </c>
      <c r="R260" s="202">
        <f>Q260*H260</f>
        <v>7.1290800000000012E-3</v>
      </c>
      <c r="S260" s="202">
        <v>0</v>
      </c>
      <c r="T260" s="203">
        <f>S260*H260</f>
        <v>0</v>
      </c>
      <c r="AR260" s="24" t="s">
        <v>136</v>
      </c>
      <c r="AT260" s="24" t="s">
        <v>131</v>
      </c>
      <c r="AU260" s="24" t="s">
        <v>84</v>
      </c>
      <c r="AY260" s="24" t="s">
        <v>129</v>
      </c>
      <c r="BE260" s="204">
        <f>IF(N260="základní",J260,0)</f>
        <v>0</v>
      </c>
      <c r="BF260" s="204">
        <f>IF(N260="snížená",J260,0)</f>
        <v>0</v>
      </c>
      <c r="BG260" s="204">
        <f>IF(N260="zákl. přenesená",J260,0)</f>
        <v>0</v>
      </c>
      <c r="BH260" s="204">
        <f>IF(N260="sníž. přenesená",J260,0)</f>
        <v>0</v>
      </c>
      <c r="BI260" s="204">
        <f>IF(N260="nulová",J260,0)</f>
        <v>0</v>
      </c>
      <c r="BJ260" s="24" t="s">
        <v>82</v>
      </c>
      <c r="BK260" s="204">
        <f>ROUND(I260*H260,2)</f>
        <v>0</v>
      </c>
      <c r="BL260" s="24" t="s">
        <v>136</v>
      </c>
      <c r="BM260" s="24" t="s">
        <v>502</v>
      </c>
    </row>
    <row r="261" spans="2:65" s="11" customFormat="1" ht="13.5">
      <c r="B261" s="205"/>
      <c r="C261" s="206"/>
      <c r="D261" s="207" t="s">
        <v>138</v>
      </c>
      <c r="E261" s="208" t="s">
        <v>30</v>
      </c>
      <c r="F261" s="209" t="s">
        <v>503</v>
      </c>
      <c r="G261" s="206"/>
      <c r="H261" s="210">
        <v>11.316000000000001</v>
      </c>
      <c r="I261" s="211"/>
      <c r="J261" s="206"/>
      <c r="K261" s="206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138</v>
      </c>
      <c r="AU261" s="216" t="s">
        <v>84</v>
      </c>
      <c r="AV261" s="11" t="s">
        <v>84</v>
      </c>
      <c r="AW261" s="11" t="s">
        <v>37</v>
      </c>
      <c r="AX261" s="11" t="s">
        <v>82</v>
      </c>
      <c r="AY261" s="216" t="s">
        <v>129</v>
      </c>
    </row>
    <row r="262" spans="2:65" s="1" customFormat="1" ht="31.5" customHeight="1">
      <c r="B262" s="41"/>
      <c r="C262" s="193" t="s">
        <v>504</v>
      </c>
      <c r="D262" s="193" t="s">
        <v>131</v>
      </c>
      <c r="E262" s="194" t="s">
        <v>505</v>
      </c>
      <c r="F262" s="195" t="s">
        <v>506</v>
      </c>
      <c r="G262" s="196" t="s">
        <v>148</v>
      </c>
      <c r="H262" s="197">
        <v>46.56</v>
      </c>
      <c r="I262" s="198"/>
      <c r="J262" s="199">
        <f>ROUND(I262*H262,2)</f>
        <v>0</v>
      </c>
      <c r="K262" s="195" t="s">
        <v>135</v>
      </c>
      <c r="L262" s="61"/>
      <c r="M262" s="200" t="s">
        <v>30</v>
      </c>
      <c r="N262" s="201" t="s">
        <v>45</v>
      </c>
      <c r="O262" s="42"/>
      <c r="P262" s="202">
        <f>O262*H262</f>
        <v>0</v>
      </c>
      <c r="Q262" s="202">
        <v>1.8000000000000001E-4</v>
      </c>
      <c r="R262" s="202">
        <f>Q262*H262</f>
        <v>8.3808000000000007E-3</v>
      </c>
      <c r="S262" s="202">
        <v>0</v>
      </c>
      <c r="T262" s="203">
        <f>S262*H262</f>
        <v>0</v>
      </c>
      <c r="AR262" s="24" t="s">
        <v>136</v>
      </c>
      <c r="AT262" s="24" t="s">
        <v>131</v>
      </c>
      <c r="AU262" s="24" t="s">
        <v>84</v>
      </c>
      <c r="AY262" s="24" t="s">
        <v>129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24" t="s">
        <v>82</v>
      </c>
      <c r="BK262" s="204">
        <f>ROUND(I262*H262,2)</f>
        <v>0</v>
      </c>
      <c r="BL262" s="24" t="s">
        <v>136</v>
      </c>
      <c r="BM262" s="24" t="s">
        <v>507</v>
      </c>
    </row>
    <row r="263" spans="2:65" s="11" customFormat="1" ht="13.5">
      <c r="B263" s="205"/>
      <c r="C263" s="206"/>
      <c r="D263" s="207" t="s">
        <v>138</v>
      </c>
      <c r="E263" s="208" t="s">
        <v>30</v>
      </c>
      <c r="F263" s="209" t="s">
        <v>508</v>
      </c>
      <c r="G263" s="206"/>
      <c r="H263" s="210">
        <v>46.56</v>
      </c>
      <c r="I263" s="211"/>
      <c r="J263" s="206"/>
      <c r="K263" s="206"/>
      <c r="L263" s="212"/>
      <c r="M263" s="213"/>
      <c r="N263" s="214"/>
      <c r="O263" s="214"/>
      <c r="P263" s="214"/>
      <c r="Q263" s="214"/>
      <c r="R263" s="214"/>
      <c r="S263" s="214"/>
      <c r="T263" s="215"/>
      <c r="AT263" s="216" t="s">
        <v>138</v>
      </c>
      <c r="AU263" s="216" t="s">
        <v>84</v>
      </c>
      <c r="AV263" s="11" t="s">
        <v>84</v>
      </c>
      <c r="AW263" s="11" t="s">
        <v>37</v>
      </c>
      <c r="AX263" s="11" t="s">
        <v>82</v>
      </c>
      <c r="AY263" s="216" t="s">
        <v>129</v>
      </c>
    </row>
    <row r="264" spans="2:65" s="1" customFormat="1" ht="31.5" customHeight="1">
      <c r="B264" s="41"/>
      <c r="C264" s="193" t="s">
        <v>509</v>
      </c>
      <c r="D264" s="193" t="s">
        <v>131</v>
      </c>
      <c r="E264" s="194" t="s">
        <v>510</v>
      </c>
      <c r="F264" s="195" t="s">
        <v>511</v>
      </c>
      <c r="G264" s="196" t="s">
        <v>345</v>
      </c>
      <c r="H264" s="197">
        <v>104</v>
      </c>
      <c r="I264" s="198"/>
      <c r="J264" s="199">
        <f>ROUND(I264*H264,2)</f>
        <v>0</v>
      </c>
      <c r="K264" s="195" t="s">
        <v>135</v>
      </c>
      <c r="L264" s="61"/>
      <c r="M264" s="200" t="s">
        <v>30</v>
      </c>
      <c r="N264" s="201" t="s">
        <v>45</v>
      </c>
      <c r="O264" s="42"/>
      <c r="P264" s="202">
        <f>O264*H264</f>
        <v>0</v>
      </c>
      <c r="Q264" s="202">
        <v>1.0000000000000001E-5</v>
      </c>
      <c r="R264" s="202">
        <f>Q264*H264</f>
        <v>1.0400000000000001E-3</v>
      </c>
      <c r="S264" s="202">
        <v>0</v>
      </c>
      <c r="T264" s="203">
        <f>S264*H264</f>
        <v>0</v>
      </c>
      <c r="AR264" s="24" t="s">
        <v>136</v>
      </c>
      <c r="AT264" s="24" t="s">
        <v>131</v>
      </c>
      <c r="AU264" s="24" t="s">
        <v>84</v>
      </c>
      <c r="AY264" s="24" t="s">
        <v>129</v>
      </c>
      <c r="BE264" s="204">
        <f>IF(N264="základní",J264,0)</f>
        <v>0</v>
      </c>
      <c r="BF264" s="204">
        <f>IF(N264="snížená",J264,0)</f>
        <v>0</v>
      </c>
      <c r="BG264" s="204">
        <f>IF(N264="zákl. přenesená",J264,0)</f>
        <v>0</v>
      </c>
      <c r="BH264" s="204">
        <f>IF(N264="sníž. přenesená",J264,0)</f>
        <v>0</v>
      </c>
      <c r="BI264" s="204">
        <f>IF(N264="nulová",J264,0)</f>
        <v>0</v>
      </c>
      <c r="BJ264" s="24" t="s">
        <v>82</v>
      </c>
      <c r="BK264" s="204">
        <f>ROUND(I264*H264,2)</f>
        <v>0</v>
      </c>
      <c r="BL264" s="24" t="s">
        <v>136</v>
      </c>
      <c r="BM264" s="24" t="s">
        <v>512</v>
      </c>
    </row>
    <row r="265" spans="2:65" s="11" customFormat="1" ht="13.5">
      <c r="B265" s="205"/>
      <c r="C265" s="206"/>
      <c r="D265" s="207" t="s">
        <v>138</v>
      </c>
      <c r="E265" s="208" t="s">
        <v>30</v>
      </c>
      <c r="F265" s="209" t="s">
        <v>513</v>
      </c>
      <c r="G265" s="206"/>
      <c r="H265" s="210">
        <v>104</v>
      </c>
      <c r="I265" s="211"/>
      <c r="J265" s="206"/>
      <c r="K265" s="206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138</v>
      </c>
      <c r="AU265" s="216" t="s">
        <v>84</v>
      </c>
      <c r="AV265" s="11" t="s">
        <v>84</v>
      </c>
      <c r="AW265" s="11" t="s">
        <v>37</v>
      </c>
      <c r="AX265" s="11" t="s">
        <v>82</v>
      </c>
      <c r="AY265" s="216" t="s">
        <v>129</v>
      </c>
    </row>
    <row r="266" spans="2:65" s="1" customFormat="1" ht="31.5" customHeight="1">
      <c r="B266" s="41"/>
      <c r="C266" s="193" t="s">
        <v>514</v>
      </c>
      <c r="D266" s="193" t="s">
        <v>131</v>
      </c>
      <c r="E266" s="194" t="s">
        <v>515</v>
      </c>
      <c r="F266" s="195" t="s">
        <v>516</v>
      </c>
      <c r="G266" s="196" t="s">
        <v>345</v>
      </c>
      <c r="H266" s="197">
        <v>52</v>
      </c>
      <c r="I266" s="198"/>
      <c r="J266" s="199">
        <f>ROUND(I266*H266,2)</f>
        <v>0</v>
      </c>
      <c r="K266" s="195" t="s">
        <v>135</v>
      </c>
      <c r="L266" s="61"/>
      <c r="M266" s="200" t="s">
        <v>30</v>
      </c>
      <c r="N266" s="201" t="s">
        <v>45</v>
      </c>
      <c r="O266" s="42"/>
      <c r="P266" s="202">
        <f>O266*H266</f>
        <v>0</v>
      </c>
      <c r="Q266" s="202">
        <v>1.0000000000000001E-5</v>
      </c>
      <c r="R266" s="202">
        <f>Q266*H266</f>
        <v>5.2000000000000006E-4</v>
      </c>
      <c r="S266" s="202">
        <v>0</v>
      </c>
      <c r="T266" s="203">
        <f>S266*H266</f>
        <v>0</v>
      </c>
      <c r="AR266" s="24" t="s">
        <v>136</v>
      </c>
      <c r="AT266" s="24" t="s">
        <v>131</v>
      </c>
      <c r="AU266" s="24" t="s">
        <v>84</v>
      </c>
      <c r="AY266" s="24" t="s">
        <v>129</v>
      </c>
      <c r="BE266" s="204">
        <f>IF(N266="základní",J266,0)</f>
        <v>0</v>
      </c>
      <c r="BF266" s="204">
        <f>IF(N266="snížená",J266,0)</f>
        <v>0</v>
      </c>
      <c r="BG266" s="204">
        <f>IF(N266="zákl. přenesená",J266,0)</f>
        <v>0</v>
      </c>
      <c r="BH266" s="204">
        <f>IF(N266="sníž. přenesená",J266,0)</f>
        <v>0</v>
      </c>
      <c r="BI266" s="204">
        <f>IF(N266="nulová",J266,0)</f>
        <v>0</v>
      </c>
      <c r="BJ266" s="24" t="s">
        <v>82</v>
      </c>
      <c r="BK266" s="204">
        <f>ROUND(I266*H266,2)</f>
        <v>0</v>
      </c>
      <c r="BL266" s="24" t="s">
        <v>136</v>
      </c>
      <c r="BM266" s="24" t="s">
        <v>517</v>
      </c>
    </row>
    <row r="267" spans="2:65" s="11" customFormat="1" ht="13.5">
      <c r="B267" s="205"/>
      <c r="C267" s="206"/>
      <c r="D267" s="207" t="s">
        <v>138</v>
      </c>
      <c r="E267" s="208" t="s">
        <v>30</v>
      </c>
      <c r="F267" s="209" t="s">
        <v>518</v>
      </c>
      <c r="G267" s="206"/>
      <c r="H267" s="210">
        <v>52</v>
      </c>
      <c r="I267" s="211"/>
      <c r="J267" s="206"/>
      <c r="K267" s="206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138</v>
      </c>
      <c r="AU267" s="216" t="s">
        <v>84</v>
      </c>
      <c r="AV267" s="11" t="s">
        <v>84</v>
      </c>
      <c r="AW267" s="11" t="s">
        <v>37</v>
      </c>
      <c r="AX267" s="11" t="s">
        <v>82</v>
      </c>
      <c r="AY267" s="216" t="s">
        <v>129</v>
      </c>
    </row>
    <row r="268" spans="2:65" s="1" customFormat="1" ht="31.5" customHeight="1">
      <c r="B268" s="41"/>
      <c r="C268" s="193" t="s">
        <v>519</v>
      </c>
      <c r="D268" s="193" t="s">
        <v>131</v>
      </c>
      <c r="E268" s="194" t="s">
        <v>520</v>
      </c>
      <c r="F268" s="195" t="s">
        <v>521</v>
      </c>
      <c r="G268" s="196" t="s">
        <v>148</v>
      </c>
      <c r="H268" s="197">
        <v>2</v>
      </c>
      <c r="I268" s="198"/>
      <c r="J268" s="199">
        <f>ROUND(I268*H268,2)</f>
        <v>0</v>
      </c>
      <c r="K268" s="195" t="s">
        <v>135</v>
      </c>
      <c r="L268" s="61"/>
      <c r="M268" s="200" t="s">
        <v>30</v>
      </c>
      <c r="N268" s="201" t="s">
        <v>45</v>
      </c>
      <c r="O268" s="42"/>
      <c r="P268" s="202">
        <f>O268*H268</f>
        <v>0</v>
      </c>
      <c r="Q268" s="202">
        <v>0</v>
      </c>
      <c r="R268" s="202">
        <f>Q268*H268</f>
        <v>0</v>
      </c>
      <c r="S268" s="202">
        <v>0.753</v>
      </c>
      <c r="T268" s="203">
        <f>S268*H268</f>
        <v>1.506</v>
      </c>
      <c r="AR268" s="24" t="s">
        <v>136</v>
      </c>
      <c r="AT268" s="24" t="s">
        <v>131</v>
      </c>
      <c r="AU268" s="24" t="s">
        <v>84</v>
      </c>
      <c r="AY268" s="24" t="s">
        <v>129</v>
      </c>
      <c r="BE268" s="204">
        <f>IF(N268="základní",J268,0)</f>
        <v>0</v>
      </c>
      <c r="BF268" s="204">
        <f>IF(N268="snížená",J268,0)</f>
        <v>0</v>
      </c>
      <c r="BG268" s="204">
        <f>IF(N268="zákl. přenesená",J268,0)</f>
        <v>0</v>
      </c>
      <c r="BH268" s="204">
        <f>IF(N268="sníž. přenesená",J268,0)</f>
        <v>0</v>
      </c>
      <c r="BI268" s="204">
        <f>IF(N268="nulová",J268,0)</f>
        <v>0</v>
      </c>
      <c r="BJ268" s="24" t="s">
        <v>82</v>
      </c>
      <c r="BK268" s="204">
        <f>ROUND(I268*H268,2)</f>
        <v>0</v>
      </c>
      <c r="BL268" s="24" t="s">
        <v>136</v>
      </c>
      <c r="BM268" s="24" t="s">
        <v>522</v>
      </c>
    </row>
    <row r="269" spans="2:65" s="11" customFormat="1" ht="13.5">
      <c r="B269" s="205"/>
      <c r="C269" s="206"/>
      <c r="D269" s="207" t="s">
        <v>138</v>
      </c>
      <c r="E269" s="208" t="s">
        <v>30</v>
      </c>
      <c r="F269" s="209" t="s">
        <v>523</v>
      </c>
      <c r="G269" s="206"/>
      <c r="H269" s="210">
        <v>2</v>
      </c>
      <c r="I269" s="211"/>
      <c r="J269" s="206"/>
      <c r="K269" s="206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138</v>
      </c>
      <c r="AU269" s="216" t="s">
        <v>84</v>
      </c>
      <c r="AV269" s="11" t="s">
        <v>84</v>
      </c>
      <c r="AW269" s="11" t="s">
        <v>37</v>
      </c>
      <c r="AX269" s="11" t="s">
        <v>82</v>
      </c>
      <c r="AY269" s="216" t="s">
        <v>129</v>
      </c>
    </row>
    <row r="270" spans="2:65" s="1" customFormat="1" ht="44.25" customHeight="1">
      <c r="B270" s="41"/>
      <c r="C270" s="193" t="s">
        <v>524</v>
      </c>
      <c r="D270" s="193" t="s">
        <v>131</v>
      </c>
      <c r="E270" s="194" t="s">
        <v>525</v>
      </c>
      <c r="F270" s="195" t="s">
        <v>526</v>
      </c>
      <c r="G270" s="196" t="s">
        <v>148</v>
      </c>
      <c r="H270" s="197">
        <v>2</v>
      </c>
      <c r="I270" s="198"/>
      <c r="J270" s="199">
        <f>ROUND(I270*H270,2)</f>
        <v>0</v>
      </c>
      <c r="K270" s="195" t="s">
        <v>135</v>
      </c>
      <c r="L270" s="61"/>
      <c r="M270" s="200" t="s">
        <v>30</v>
      </c>
      <c r="N270" s="201" t="s">
        <v>45</v>
      </c>
      <c r="O270" s="42"/>
      <c r="P270" s="202">
        <f>O270*H270</f>
        <v>0</v>
      </c>
      <c r="Q270" s="202">
        <v>0</v>
      </c>
      <c r="R270" s="202">
        <f>Q270*H270</f>
        <v>0</v>
      </c>
      <c r="S270" s="202">
        <v>3.06</v>
      </c>
      <c r="T270" s="203">
        <f>S270*H270</f>
        <v>6.12</v>
      </c>
      <c r="AR270" s="24" t="s">
        <v>136</v>
      </c>
      <c r="AT270" s="24" t="s">
        <v>131</v>
      </c>
      <c r="AU270" s="24" t="s">
        <v>84</v>
      </c>
      <c r="AY270" s="24" t="s">
        <v>129</v>
      </c>
      <c r="BE270" s="204">
        <f>IF(N270="základní",J270,0)</f>
        <v>0</v>
      </c>
      <c r="BF270" s="204">
        <f>IF(N270="snížená",J270,0)</f>
        <v>0</v>
      </c>
      <c r="BG270" s="204">
        <f>IF(N270="zákl. přenesená",J270,0)</f>
        <v>0</v>
      </c>
      <c r="BH270" s="204">
        <f>IF(N270="sníž. přenesená",J270,0)</f>
        <v>0</v>
      </c>
      <c r="BI270" s="204">
        <f>IF(N270="nulová",J270,0)</f>
        <v>0</v>
      </c>
      <c r="BJ270" s="24" t="s">
        <v>82</v>
      </c>
      <c r="BK270" s="204">
        <f>ROUND(I270*H270,2)</f>
        <v>0</v>
      </c>
      <c r="BL270" s="24" t="s">
        <v>136</v>
      </c>
      <c r="BM270" s="24" t="s">
        <v>527</v>
      </c>
    </row>
    <row r="271" spans="2:65" s="11" customFormat="1" ht="13.5">
      <c r="B271" s="205"/>
      <c r="C271" s="206"/>
      <c r="D271" s="217" t="s">
        <v>138</v>
      </c>
      <c r="E271" s="220" t="s">
        <v>30</v>
      </c>
      <c r="F271" s="221" t="s">
        <v>528</v>
      </c>
      <c r="G271" s="206"/>
      <c r="H271" s="222">
        <v>2</v>
      </c>
      <c r="I271" s="211"/>
      <c r="J271" s="206"/>
      <c r="K271" s="206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138</v>
      </c>
      <c r="AU271" s="216" t="s">
        <v>84</v>
      </c>
      <c r="AV271" s="11" t="s">
        <v>84</v>
      </c>
      <c r="AW271" s="11" t="s">
        <v>37</v>
      </c>
      <c r="AX271" s="11" t="s">
        <v>82</v>
      </c>
      <c r="AY271" s="216" t="s">
        <v>129</v>
      </c>
    </row>
    <row r="272" spans="2:65" s="10" customFormat="1" ht="29.85" customHeight="1">
      <c r="B272" s="176"/>
      <c r="C272" s="177"/>
      <c r="D272" s="190" t="s">
        <v>73</v>
      </c>
      <c r="E272" s="191" t="s">
        <v>529</v>
      </c>
      <c r="F272" s="191" t="s">
        <v>530</v>
      </c>
      <c r="G272" s="177"/>
      <c r="H272" s="177"/>
      <c r="I272" s="180"/>
      <c r="J272" s="192">
        <f>BK272</f>
        <v>0</v>
      </c>
      <c r="K272" s="177"/>
      <c r="L272" s="182"/>
      <c r="M272" s="183"/>
      <c r="N272" s="184"/>
      <c r="O272" s="184"/>
      <c r="P272" s="185">
        <f>SUM(P273:P277)</f>
        <v>0</v>
      </c>
      <c r="Q272" s="184"/>
      <c r="R272" s="185">
        <f>SUM(R273:R277)</f>
        <v>0</v>
      </c>
      <c r="S272" s="184"/>
      <c r="T272" s="186">
        <f>SUM(T273:T277)</f>
        <v>0</v>
      </c>
      <c r="AR272" s="187" t="s">
        <v>82</v>
      </c>
      <c r="AT272" s="188" t="s">
        <v>73</v>
      </c>
      <c r="AU272" s="188" t="s">
        <v>82</v>
      </c>
      <c r="AY272" s="187" t="s">
        <v>129</v>
      </c>
      <c r="BK272" s="189">
        <f>SUM(BK273:BK277)</f>
        <v>0</v>
      </c>
    </row>
    <row r="273" spans="2:65" s="1" customFormat="1" ht="22.5" customHeight="1">
      <c r="B273" s="41"/>
      <c r="C273" s="193" t="s">
        <v>531</v>
      </c>
      <c r="D273" s="193" t="s">
        <v>131</v>
      </c>
      <c r="E273" s="194" t="s">
        <v>532</v>
      </c>
      <c r="F273" s="195" t="s">
        <v>533</v>
      </c>
      <c r="G273" s="196" t="s">
        <v>329</v>
      </c>
      <c r="H273" s="197">
        <v>11.076000000000001</v>
      </c>
      <c r="I273" s="198"/>
      <c r="J273" s="199">
        <f>ROUND(I273*H273,2)</f>
        <v>0</v>
      </c>
      <c r="K273" s="195" t="s">
        <v>30</v>
      </c>
      <c r="L273" s="61"/>
      <c r="M273" s="200" t="s">
        <v>30</v>
      </c>
      <c r="N273" s="201" t="s">
        <v>45</v>
      </c>
      <c r="O273" s="42"/>
      <c r="P273" s="202">
        <f>O273*H273</f>
        <v>0</v>
      </c>
      <c r="Q273" s="202">
        <v>0</v>
      </c>
      <c r="R273" s="202">
        <f>Q273*H273</f>
        <v>0</v>
      </c>
      <c r="S273" s="202">
        <v>0</v>
      </c>
      <c r="T273" s="203">
        <f>S273*H273</f>
        <v>0</v>
      </c>
      <c r="AR273" s="24" t="s">
        <v>136</v>
      </c>
      <c r="AT273" s="24" t="s">
        <v>131</v>
      </c>
      <c r="AU273" s="24" t="s">
        <v>84</v>
      </c>
      <c r="AY273" s="24" t="s">
        <v>129</v>
      </c>
      <c r="BE273" s="204">
        <f>IF(N273="základní",J273,0)</f>
        <v>0</v>
      </c>
      <c r="BF273" s="204">
        <f>IF(N273="snížená",J273,0)</f>
        <v>0</v>
      </c>
      <c r="BG273" s="204">
        <f>IF(N273="zákl. přenesená",J273,0)</f>
        <v>0</v>
      </c>
      <c r="BH273" s="204">
        <f>IF(N273="sníž. přenesená",J273,0)</f>
        <v>0</v>
      </c>
      <c r="BI273" s="204">
        <f>IF(N273="nulová",J273,0)</f>
        <v>0</v>
      </c>
      <c r="BJ273" s="24" t="s">
        <v>82</v>
      </c>
      <c r="BK273" s="204">
        <f>ROUND(I273*H273,2)</f>
        <v>0</v>
      </c>
      <c r="BL273" s="24" t="s">
        <v>136</v>
      </c>
      <c r="BM273" s="24" t="s">
        <v>534</v>
      </c>
    </row>
    <row r="274" spans="2:65" s="1" customFormat="1" ht="27">
      <c r="B274" s="41"/>
      <c r="C274" s="63"/>
      <c r="D274" s="217" t="s">
        <v>144</v>
      </c>
      <c r="E274" s="63"/>
      <c r="F274" s="218" t="s">
        <v>535</v>
      </c>
      <c r="G274" s="63"/>
      <c r="H274" s="63"/>
      <c r="I274" s="163"/>
      <c r="J274" s="63"/>
      <c r="K274" s="63"/>
      <c r="L274" s="61"/>
      <c r="M274" s="219"/>
      <c r="N274" s="42"/>
      <c r="O274" s="42"/>
      <c r="P274" s="42"/>
      <c r="Q274" s="42"/>
      <c r="R274" s="42"/>
      <c r="S274" s="42"/>
      <c r="T274" s="78"/>
      <c r="AT274" s="24" t="s">
        <v>144</v>
      </c>
      <c r="AU274" s="24" t="s">
        <v>84</v>
      </c>
    </row>
    <row r="275" spans="2:65" s="11" customFormat="1" ht="13.5">
      <c r="B275" s="205"/>
      <c r="C275" s="206"/>
      <c r="D275" s="217" t="s">
        <v>138</v>
      </c>
      <c r="E275" s="220" t="s">
        <v>30</v>
      </c>
      <c r="F275" s="221" t="s">
        <v>536</v>
      </c>
      <c r="G275" s="206"/>
      <c r="H275" s="222">
        <v>3.45</v>
      </c>
      <c r="I275" s="211"/>
      <c r="J275" s="206"/>
      <c r="K275" s="206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138</v>
      </c>
      <c r="AU275" s="216" t="s">
        <v>84</v>
      </c>
      <c r="AV275" s="11" t="s">
        <v>84</v>
      </c>
      <c r="AW275" s="11" t="s">
        <v>37</v>
      </c>
      <c r="AX275" s="11" t="s">
        <v>74</v>
      </c>
      <c r="AY275" s="216" t="s">
        <v>129</v>
      </c>
    </row>
    <row r="276" spans="2:65" s="11" customFormat="1" ht="13.5">
      <c r="B276" s="205"/>
      <c r="C276" s="206"/>
      <c r="D276" s="217" t="s">
        <v>138</v>
      </c>
      <c r="E276" s="220" t="s">
        <v>30</v>
      </c>
      <c r="F276" s="221" t="s">
        <v>537</v>
      </c>
      <c r="G276" s="206"/>
      <c r="H276" s="222">
        <v>7.6260000000000003</v>
      </c>
      <c r="I276" s="211"/>
      <c r="J276" s="206"/>
      <c r="K276" s="206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138</v>
      </c>
      <c r="AU276" s="216" t="s">
        <v>84</v>
      </c>
      <c r="AV276" s="11" t="s">
        <v>84</v>
      </c>
      <c r="AW276" s="11" t="s">
        <v>37</v>
      </c>
      <c r="AX276" s="11" t="s">
        <v>74</v>
      </c>
      <c r="AY276" s="216" t="s">
        <v>129</v>
      </c>
    </row>
    <row r="277" spans="2:65" s="12" customFormat="1" ht="13.5">
      <c r="B277" s="223"/>
      <c r="C277" s="224"/>
      <c r="D277" s="217" t="s">
        <v>138</v>
      </c>
      <c r="E277" s="266" t="s">
        <v>30</v>
      </c>
      <c r="F277" s="267" t="s">
        <v>167</v>
      </c>
      <c r="G277" s="224"/>
      <c r="H277" s="268">
        <v>11.076000000000001</v>
      </c>
      <c r="I277" s="228"/>
      <c r="J277" s="224"/>
      <c r="K277" s="224"/>
      <c r="L277" s="229"/>
      <c r="M277" s="230"/>
      <c r="N277" s="231"/>
      <c r="O277" s="231"/>
      <c r="P277" s="231"/>
      <c r="Q277" s="231"/>
      <c r="R277" s="231"/>
      <c r="S277" s="231"/>
      <c r="T277" s="232"/>
      <c r="AT277" s="233" t="s">
        <v>138</v>
      </c>
      <c r="AU277" s="233" t="s">
        <v>84</v>
      </c>
      <c r="AV277" s="12" t="s">
        <v>136</v>
      </c>
      <c r="AW277" s="12" t="s">
        <v>37</v>
      </c>
      <c r="AX277" s="12" t="s">
        <v>82</v>
      </c>
      <c r="AY277" s="233" t="s">
        <v>129</v>
      </c>
    </row>
    <row r="278" spans="2:65" s="10" customFormat="1" ht="29.85" customHeight="1">
      <c r="B278" s="176"/>
      <c r="C278" s="177"/>
      <c r="D278" s="190" t="s">
        <v>73</v>
      </c>
      <c r="E278" s="191" t="s">
        <v>538</v>
      </c>
      <c r="F278" s="191" t="s">
        <v>539</v>
      </c>
      <c r="G278" s="177"/>
      <c r="H278" s="177"/>
      <c r="I278" s="180"/>
      <c r="J278" s="192">
        <f>BK278</f>
        <v>0</v>
      </c>
      <c r="K278" s="177"/>
      <c r="L278" s="182"/>
      <c r="M278" s="183"/>
      <c r="N278" s="184"/>
      <c r="O278" s="184"/>
      <c r="P278" s="185">
        <f>P279</f>
        <v>0</v>
      </c>
      <c r="Q278" s="184"/>
      <c r="R278" s="185">
        <f>R279</f>
        <v>0</v>
      </c>
      <c r="S278" s="184"/>
      <c r="T278" s="186">
        <f>T279</f>
        <v>0</v>
      </c>
      <c r="AR278" s="187" t="s">
        <v>82</v>
      </c>
      <c r="AT278" s="188" t="s">
        <v>73</v>
      </c>
      <c r="AU278" s="188" t="s">
        <v>82</v>
      </c>
      <c r="AY278" s="187" t="s">
        <v>129</v>
      </c>
      <c r="BK278" s="189">
        <f>BK279</f>
        <v>0</v>
      </c>
    </row>
    <row r="279" spans="2:65" s="1" customFormat="1" ht="31.5" customHeight="1">
      <c r="B279" s="41"/>
      <c r="C279" s="193" t="s">
        <v>540</v>
      </c>
      <c r="D279" s="193" t="s">
        <v>131</v>
      </c>
      <c r="E279" s="194" t="s">
        <v>541</v>
      </c>
      <c r="F279" s="195" t="s">
        <v>542</v>
      </c>
      <c r="G279" s="196" t="s">
        <v>329</v>
      </c>
      <c r="H279" s="197">
        <v>1174.777</v>
      </c>
      <c r="I279" s="198"/>
      <c r="J279" s="199">
        <f>ROUND(I279*H279,2)</f>
        <v>0</v>
      </c>
      <c r="K279" s="195" t="s">
        <v>135</v>
      </c>
      <c r="L279" s="61"/>
      <c r="M279" s="200" t="s">
        <v>30</v>
      </c>
      <c r="N279" s="201" t="s">
        <v>45</v>
      </c>
      <c r="O279" s="42"/>
      <c r="P279" s="202">
        <f>O279*H279</f>
        <v>0</v>
      </c>
      <c r="Q279" s="202">
        <v>0</v>
      </c>
      <c r="R279" s="202">
        <f>Q279*H279</f>
        <v>0</v>
      </c>
      <c r="S279" s="202">
        <v>0</v>
      </c>
      <c r="T279" s="203">
        <f>S279*H279</f>
        <v>0</v>
      </c>
      <c r="AR279" s="24" t="s">
        <v>136</v>
      </c>
      <c r="AT279" s="24" t="s">
        <v>131</v>
      </c>
      <c r="AU279" s="24" t="s">
        <v>84</v>
      </c>
      <c r="AY279" s="24" t="s">
        <v>129</v>
      </c>
      <c r="BE279" s="204">
        <f>IF(N279="základní",J279,0)</f>
        <v>0</v>
      </c>
      <c r="BF279" s="204">
        <f>IF(N279="snížená",J279,0)</f>
        <v>0</v>
      </c>
      <c r="BG279" s="204">
        <f>IF(N279="zákl. přenesená",J279,0)</f>
        <v>0</v>
      </c>
      <c r="BH279" s="204">
        <f>IF(N279="sníž. přenesená",J279,0)</f>
        <v>0</v>
      </c>
      <c r="BI279" s="204">
        <f>IF(N279="nulová",J279,0)</f>
        <v>0</v>
      </c>
      <c r="BJ279" s="24" t="s">
        <v>82</v>
      </c>
      <c r="BK279" s="204">
        <f>ROUND(I279*H279,2)</f>
        <v>0</v>
      </c>
      <c r="BL279" s="24" t="s">
        <v>136</v>
      </c>
      <c r="BM279" s="24" t="s">
        <v>543</v>
      </c>
    </row>
    <row r="280" spans="2:65" s="10" customFormat="1" ht="37.35" customHeight="1">
      <c r="B280" s="176"/>
      <c r="C280" s="177"/>
      <c r="D280" s="178" t="s">
        <v>73</v>
      </c>
      <c r="E280" s="179" t="s">
        <v>544</v>
      </c>
      <c r="F280" s="179" t="s">
        <v>545</v>
      </c>
      <c r="G280" s="177"/>
      <c r="H280" s="177"/>
      <c r="I280" s="180"/>
      <c r="J280" s="181">
        <f>BK280</f>
        <v>0</v>
      </c>
      <c r="K280" s="177"/>
      <c r="L280" s="182"/>
      <c r="M280" s="183"/>
      <c r="N280" s="184"/>
      <c r="O280" s="184"/>
      <c r="P280" s="185">
        <f>P281+P284+P298</f>
        <v>0</v>
      </c>
      <c r="Q280" s="184"/>
      <c r="R280" s="185">
        <f>R281+R284+R298</f>
        <v>1.21089347</v>
      </c>
      <c r="S280" s="184"/>
      <c r="T280" s="186">
        <f>T281+T284+T298</f>
        <v>0</v>
      </c>
      <c r="AR280" s="187" t="s">
        <v>84</v>
      </c>
      <c r="AT280" s="188" t="s">
        <v>73</v>
      </c>
      <c r="AU280" s="188" t="s">
        <v>74</v>
      </c>
      <c r="AY280" s="187" t="s">
        <v>129</v>
      </c>
      <c r="BK280" s="189">
        <f>BK281+BK284+BK298</f>
        <v>0</v>
      </c>
    </row>
    <row r="281" spans="2:65" s="10" customFormat="1" ht="19.899999999999999" customHeight="1">
      <c r="B281" s="176"/>
      <c r="C281" s="177"/>
      <c r="D281" s="190" t="s">
        <v>73</v>
      </c>
      <c r="E281" s="191" t="s">
        <v>546</v>
      </c>
      <c r="F281" s="191" t="s">
        <v>547</v>
      </c>
      <c r="G281" s="177"/>
      <c r="H281" s="177"/>
      <c r="I281" s="180"/>
      <c r="J281" s="192">
        <f>BK281</f>
        <v>0</v>
      </c>
      <c r="K281" s="177"/>
      <c r="L281" s="182"/>
      <c r="M281" s="183"/>
      <c r="N281" s="184"/>
      <c r="O281" s="184"/>
      <c r="P281" s="185">
        <f>SUM(P282:P283)</f>
        <v>0</v>
      </c>
      <c r="Q281" s="184"/>
      <c r="R281" s="185">
        <f>SUM(R282:R283)</f>
        <v>8.3089799999999991E-2</v>
      </c>
      <c r="S281" s="184"/>
      <c r="T281" s="186">
        <f>SUM(T282:T283)</f>
        <v>0</v>
      </c>
      <c r="AR281" s="187" t="s">
        <v>84</v>
      </c>
      <c r="AT281" s="188" t="s">
        <v>73</v>
      </c>
      <c r="AU281" s="188" t="s">
        <v>82</v>
      </c>
      <c r="AY281" s="187" t="s">
        <v>129</v>
      </c>
      <c r="BK281" s="189">
        <f>SUM(BK282:BK283)</f>
        <v>0</v>
      </c>
    </row>
    <row r="282" spans="2:65" s="1" customFormat="1" ht="31.5" customHeight="1">
      <c r="B282" s="41"/>
      <c r="C282" s="193" t="s">
        <v>548</v>
      </c>
      <c r="D282" s="193" t="s">
        <v>131</v>
      </c>
      <c r="E282" s="194" t="s">
        <v>549</v>
      </c>
      <c r="F282" s="195" t="s">
        <v>550</v>
      </c>
      <c r="G282" s="196" t="s">
        <v>201</v>
      </c>
      <c r="H282" s="197">
        <v>120.42</v>
      </c>
      <c r="I282" s="198"/>
      <c r="J282" s="199">
        <f>ROUND(I282*H282,2)</f>
        <v>0</v>
      </c>
      <c r="K282" s="195" t="s">
        <v>135</v>
      </c>
      <c r="L282" s="61"/>
      <c r="M282" s="200" t="s">
        <v>30</v>
      </c>
      <c r="N282" s="201" t="s">
        <v>45</v>
      </c>
      <c r="O282" s="42"/>
      <c r="P282" s="202">
        <f>O282*H282</f>
        <v>0</v>
      </c>
      <c r="Q282" s="202">
        <v>6.8999999999999997E-4</v>
      </c>
      <c r="R282" s="202">
        <f>Q282*H282</f>
        <v>8.3089799999999991E-2</v>
      </c>
      <c r="S282" s="202">
        <v>0</v>
      </c>
      <c r="T282" s="203">
        <f>S282*H282</f>
        <v>0</v>
      </c>
      <c r="AR282" s="24" t="s">
        <v>208</v>
      </c>
      <c r="AT282" s="24" t="s">
        <v>131</v>
      </c>
      <c r="AU282" s="24" t="s">
        <v>84</v>
      </c>
      <c r="AY282" s="24" t="s">
        <v>129</v>
      </c>
      <c r="BE282" s="204">
        <f>IF(N282="základní",J282,0)</f>
        <v>0</v>
      </c>
      <c r="BF282" s="204">
        <f>IF(N282="snížená",J282,0)</f>
        <v>0</v>
      </c>
      <c r="BG282" s="204">
        <f>IF(N282="zákl. přenesená",J282,0)</f>
        <v>0</v>
      </c>
      <c r="BH282" s="204">
        <f>IF(N282="sníž. přenesená",J282,0)</f>
        <v>0</v>
      </c>
      <c r="BI282" s="204">
        <f>IF(N282="nulová",J282,0)</f>
        <v>0</v>
      </c>
      <c r="BJ282" s="24" t="s">
        <v>82</v>
      </c>
      <c r="BK282" s="204">
        <f>ROUND(I282*H282,2)</f>
        <v>0</v>
      </c>
      <c r="BL282" s="24" t="s">
        <v>208</v>
      </c>
      <c r="BM282" s="24" t="s">
        <v>551</v>
      </c>
    </row>
    <row r="283" spans="2:65" s="11" customFormat="1" ht="13.5">
      <c r="B283" s="205"/>
      <c r="C283" s="206"/>
      <c r="D283" s="217" t="s">
        <v>138</v>
      </c>
      <c r="E283" s="220" t="s">
        <v>30</v>
      </c>
      <c r="F283" s="221" t="s">
        <v>552</v>
      </c>
      <c r="G283" s="206"/>
      <c r="H283" s="222">
        <v>120.42</v>
      </c>
      <c r="I283" s="211"/>
      <c r="J283" s="206"/>
      <c r="K283" s="206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138</v>
      </c>
      <c r="AU283" s="216" t="s">
        <v>84</v>
      </c>
      <c r="AV283" s="11" t="s">
        <v>84</v>
      </c>
      <c r="AW283" s="11" t="s">
        <v>37</v>
      </c>
      <c r="AX283" s="11" t="s">
        <v>82</v>
      </c>
      <c r="AY283" s="216" t="s">
        <v>129</v>
      </c>
    </row>
    <row r="284" spans="2:65" s="10" customFormat="1" ht="29.85" customHeight="1">
      <c r="B284" s="176"/>
      <c r="C284" s="177"/>
      <c r="D284" s="190" t="s">
        <v>73</v>
      </c>
      <c r="E284" s="191" t="s">
        <v>553</v>
      </c>
      <c r="F284" s="191" t="s">
        <v>554</v>
      </c>
      <c r="G284" s="177"/>
      <c r="H284" s="177"/>
      <c r="I284" s="180"/>
      <c r="J284" s="192">
        <f>BK284</f>
        <v>0</v>
      </c>
      <c r="K284" s="177"/>
      <c r="L284" s="182"/>
      <c r="M284" s="183"/>
      <c r="N284" s="184"/>
      <c r="O284" s="184"/>
      <c r="P284" s="185">
        <f>SUM(P285:P297)</f>
        <v>0</v>
      </c>
      <c r="Q284" s="184"/>
      <c r="R284" s="185">
        <f>SUM(R285:R297)</f>
        <v>1.08821075</v>
      </c>
      <c r="S284" s="184"/>
      <c r="T284" s="186">
        <f>SUM(T285:T297)</f>
        <v>0</v>
      </c>
      <c r="AR284" s="187" t="s">
        <v>84</v>
      </c>
      <c r="AT284" s="188" t="s">
        <v>73</v>
      </c>
      <c r="AU284" s="188" t="s">
        <v>82</v>
      </c>
      <c r="AY284" s="187" t="s">
        <v>129</v>
      </c>
      <c r="BK284" s="189">
        <f>SUM(BK285:BK297)</f>
        <v>0</v>
      </c>
    </row>
    <row r="285" spans="2:65" s="1" customFormat="1" ht="22.5" customHeight="1">
      <c r="B285" s="41"/>
      <c r="C285" s="193" t="s">
        <v>555</v>
      </c>
      <c r="D285" s="193" t="s">
        <v>131</v>
      </c>
      <c r="E285" s="194" t="s">
        <v>556</v>
      </c>
      <c r="F285" s="195" t="s">
        <v>557</v>
      </c>
      <c r="G285" s="196" t="s">
        <v>247</v>
      </c>
      <c r="H285" s="197">
        <v>1074.8820000000001</v>
      </c>
      <c r="I285" s="198"/>
      <c r="J285" s="199">
        <f>ROUND(I285*H285,2)</f>
        <v>0</v>
      </c>
      <c r="K285" s="195" t="s">
        <v>135</v>
      </c>
      <c r="L285" s="61"/>
      <c r="M285" s="200" t="s">
        <v>30</v>
      </c>
      <c r="N285" s="201" t="s">
        <v>45</v>
      </c>
      <c r="O285" s="42"/>
      <c r="P285" s="202">
        <f>O285*H285</f>
        <v>0</v>
      </c>
      <c r="Q285" s="202">
        <v>5.0000000000000002E-5</v>
      </c>
      <c r="R285" s="202">
        <f>Q285*H285</f>
        <v>5.3744100000000003E-2</v>
      </c>
      <c r="S285" s="202">
        <v>0</v>
      </c>
      <c r="T285" s="203">
        <f>S285*H285</f>
        <v>0</v>
      </c>
      <c r="AR285" s="24" t="s">
        <v>208</v>
      </c>
      <c r="AT285" s="24" t="s">
        <v>131</v>
      </c>
      <c r="AU285" s="24" t="s">
        <v>84</v>
      </c>
      <c r="AY285" s="24" t="s">
        <v>129</v>
      </c>
      <c r="BE285" s="204">
        <f>IF(N285="základní",J285,0)</f>
        <v>0</v>
      </c>
      <c r="BF285" s="204">
        <f>IF(N285="snížená",J285,0)</f>
        <v>0</v>
      </c>
      <c r="BG285" s="204">
        <f>IF(N285="zákl. přenesená",J285,0)</f>
        <v>0</v>
      </c>
      <c r="BH285" s="204">
        <f>IF(N285="sníž. přenesená",J285,0)</f>
        <v>0</v>
      </c>
      <c r="BI285" s="204">
        <f>IF(N285="nulová",J285,0)</f>
        <v>0</v>
      </c>
      <c r="BJ285" s="24" t="s">
        <v>82</v>
      </c>
      <c r="BK285" s="204">
        <f>ROUND(I285*H285,2)</f>
        <v>0</v>
      </c>
      <c r="BL285" s="24" t="s">
        <v>208</v>
      </c>
      <c r="BM285" s="24" t="s">
        <v>558</v>
      </c>
    </row>
    <row r="286" spans="2:65" s="14" customFormat="1" ht="13.5">
      <c r="B286" s="255"/>
      <c r="C286" s="256"/>
      <c r="D286" s="217" t="s">
        <v>138</v>
      </c>
      <c r="E286" s="257" t="s">
        <v>30</v>
      </c>
      <c r="F286" s="258" t="s">
        <v>559</v>
      </c>
      <c r="G286" s="256"/>
      <c r="H286" s="259" t="s">
        <v>30</v>
      </c>
      <c r="I286" s="260"/>
      <c r="J286" s="256"/>
      <c r="K286" s="256"/>
      <c r="L286" s="261"/>
      <c r="M286" s="262"/>
      <c r="N286" s="263"/>
      <c r="O286" s="263"/>
      <c r="P286" s="263"/>
      <c r="Q286" s="263"/>
      <c r="R286" s="263"/>
      <c r="S286" s="263"/>
      <c r="T286" s="264"/>
      <c r="AT286" s="265" t="s">
        <v>138</v>
      </c>
      <c r="AU286" s="265" t="s">
        <v>84</v>
      </c>
      <c r="AV286" s="14" t="s">
        <v>82</v>
      </c>
      <c r="AW286" s="14" t="s">
        <v>37</v>
      </c>
      <c r="AX286" s="14" t="s">
        <v>74</v>
      </c>
      <c r="AY286" s="265" t="s">
        <v>129</v>
      </c>
    </row>
    <row r="287" spans="2:65" s="11" customFormat="1" ht="13.5">
      <c r="B287" s="205"/>
      <c r="C287" s="206"/>
      <c r="D287" s="217" t="s">
        <v>138</v>
      </c>
      <c r="E287" s="220" t="s">
        <v>30</v>
      </c>
      <c r="F287" s="221" t="s">
        <v>560</v>
      </c>
      <c r="G287" s="206"/>
      <c r="H287" s="222">
        <v>1008.754</v>
      </c>
      <c r="I287" s="211"/>
      <c r="J287" s="206"/>
      <c r="K287" s="206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138</v>
      </c>
      <c r="AU287" s="216" t="s">
        <v>84</v>
      </c>
      <c r="AV287" s="11" t="s">
        <v>84</v>
      </c>
      <c r="AW287" s="11" t="s">
        <v>37</v>
      </c>
      <c r="AX287" s="11" t="s">
        <v>74</v>
      </c>
      <c r="AY287" s="216" t="s">
        <v>129</v>
      </c>
    </row>
    <row r="288" spans="2:65" s="11" customFormat="1" ht="13.5">
      <c r="B288" s="205"/>
      <c r="C288" s="206"/>
      <c r="D288" s="217" t="s">
        <v>138</v>
      </c>
      <c r="E288" s="220" t="s">
        <v>30</v>
      </c>
      <c r="F288" s="221" t="s">
        <v>561</v>
      </c>
      <c r="G288" s="206"/>
      <c r="H288" s="222">
        <v>66.128</v>
      </c>
      <c r="I288" s="211"/>
      <c r="J288" s="206"/>
      <c r="K288" s="206"/>
      <c r="L288" s="212"/>
      <c r="M288" s="213"/>
      <c r="N288" s="214"/>
      <c r="O288" s="214"/>
      <c r="P288" s="214"/>
      <c r="Q288" s="214"/>
      <c r="R288" s="214"/>
      <c r="S288" s="214"/>
      <c r="T288" s="215"/>
      <c r="AT288" s="216" t="s">
        <v>138</v>
      </c>
      <c r="AU288" s="216" t="s">
        <v>84</v>
      </c>
      <c r="AV288" s="11" t="s">
        <v>84</v>
      </c>
      <c r="AW288" s="11" t="s">
        <v>37</v>
      </c>
      <c r="AX288" s="11" t="s">
        <v>74</v>
      </c>
      <c r="AY288" s="216" t="s">
        <v>129</v>
      </c>
    </row>
    <row r="289" spans="2:65" s="12" customFormat="1" ht="13.5">
      <c r="B289" s="223"/>
      <c r="C289" s="224"/>
      <c r="D289" s="207" t="s">
        <v>138</v>
      </c>
      <c r="E289" s="225" t="s">
        <v>30</v>
      </c>
      <c r="F289" s="226" t="s">
        <v>167</v>
      </c>
      <c r="G289" s="224"/>
      <c r="H289" s="227">
        <v>1074.8820000000001</v>
      </c>
      <c r="I289" s="228"/>
      <c r="J289" s="224"/>
      <c r="K289" s="224"/>
      <c r="L289" s="229"/>
      <c r="M289" s="230"/>
      <c r="N289" s="231"/>
      <c r="O289" s="231"/>
      <c r="P289" s="231"/>
      <c r="Q289" s="231"/>
      <c r="R289" s="231"/>
      <c r="S289" s="231"/>
      <c r="T289" s="232"/>
      <c r="AT289" s="233" t="s">
        <v>138</v>
      </c>
      <c r="AU289" s="233" t="s">
        <v>84</v>
      </c>
      <c r="AV289" s="12" t="s">
        <v>136</v>
      </c>
      <c r="AW289" s="12" t="s">
        <v>37</v>
      </c>
      <c r="AX289" s="12" t="s">
        <v>82</v>
      </c>
      <c r="AY289" s="233" t="s">
        <v>129</v>
      </c>
    </row>
    <row r="290" spans="2:65" s="1" customFormat="1" ht="22.5" customHeight="1">
      <c r="B290" s="41"/>
      <c r="C290" s="245" t="s">
        <v>562</v>
      </c>
      <c r="D290" s="245" t="s">
        <v>244</v>
      </c>
      <c r="E290" s="246" t="s">
        <v>563</v>
      </c>
      <c r="F290" s="247" t="s">
        <v>564</v>
      </c>
      <c r="G290" s="248" t="s">
        <v>148</v>
      </c>
      <c r="H290" s="249">
        <v>137.203</v>
      </c>
      <c r="I290" s="250"/>
      <c r="J290" s="251">
        <f>ROUND(I290*H290,2)</f>
        <v>0</v>
      </c>
      <c r="K290" s="247" t="s">
        <v>30</v>
      </c>
      <c r="L290" s="252"/>
      <c r="M290" s="253" t="s">
        <v>30</v>
      </c>
      <c r="N290" s="254" t="s">
        <v>45</v>
      </c>
      <c r="O290" s="42"/>
      <c r="P290" s="202">
        <f>O290*H290</f>
        <v>0</v>
      </c>
      <c r="Q290" s="202">
        <v>5.6699999999999997E-3</v>
      </c>
      <c r="R290" s="202">
        <f>Q290*H290</f>
        <v>0.77794100999999993</v>
      </c>
      <c r="S290" s="202">
        <v>0</v>
      </c>
      <c r="T290" s="203">
        <f>S290*H290</f>
        <v>0</v>
      </c>
      <c r="AR290" s="24" t="s">
        <v>277</v>
      </c>
      <c r="AT290" s="24" t="s">
        <v>244</v>
      </c>
      <c r="AU290" s="24" t="s">
        <v>84</v>
      </c>
      <c r="AY290" s="24" t="s">
        <v>129</v>
      </c>
      <c r="BE290" s="204">
        <f>IF(N290="základní",J290,0)</f>
        <v>0</v>
      </c>
      <c r="BF290" s="204">
        <f>IF(N290="snížená",J290,0)</f>
        <v>0</v>
      </c>
      <c r="BG290" s="204">
        <f>IF(N290="zákl. přenesená",J290,0)</f>
        <v>0</v>
      </c>
      <c r="BH290" s="204">
        <f>IF(N290="sníž. přenesená",J290,0)</f>
        <v>0</v>
      </c>
      <c r="BI290" s="204">
        <f>IF(N290="nulová",J290,0)</f>
        <v>0</v>
      </c>
      <c r="BJ290" s="24" t="s">
        <v>82</v>
      </c>
      <c r="BK290" s="204">
        <f>ROUND(I290*H290,2)</f>
        <v>0</v>
      </c>
      <c r="BL290" s="24" t="s">
        <v>208</v>
      </c>
      <c r="BM290" s="24" t="s">
        <v>565</v>
      </c>
    </row>
    <row r="291" spans="2:65" s="11" customFormat="1" ht="13.5">
      <c r="B291" s="205"/>
      <c r="C291" s="206"/>
      <c r="D291" s="207" t="s">
        <v>138</v>
      </c>
      <c r="E291" s="208" t="s">
        <v>30</v>
      </c>
      <c r="F291" s="209" t="s">
        <v>566</v>
      </c>
      <c r="G291" s="206"/>
      <c r="H291" s="210">
        <v>137.203</v>
      </c>
      <c r="I291" s="211"/>
      <c r="J291" s="206"/>
      <c r="K291" s="206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138</v>
      </c>
      <c r="AU291" s="216" t="s">
        <v>84</v>
      </c>
      <c r="AV291" s="11" t="s">
        <v>84</v>
      </c>
      <c r="AW291" s="11" t="s">
        <v>37</v>
      </c>
      <c r="AX291" s="11" t="s">
        <v>82</v>
      </c>
      <c r="AY291" s="216" t="s">
        <v>129</v>
      </c>
    </row>
    <row r="292" spans="2:65" s="1" customFormat="1" ht="22.5" customHeight="1">
      <c r="B292" s="41"/>
      <c r="C292" s="245" t="s">
        <v>567</v>
      </c>
      <c r="D292" s="245" t="s">
        <v>244</v>
      </c>
      <c r="E292" s="246" t="s">
        <v>568</v>
      </c>
      <c r="F292" s="247" t="s">
        <v>569</v>
      </c>
      <c r="G292" s="248" t="s">
        <v>148</v>
      </c>
      <c r="H292" s="249">
        <v>83.932000000000002</v>
      </c>
      <c r="I292" s="250"/>
      <c r="J292" s="251">
        <f>ROUND(I292*H292,2)</f>
        <v>0</v>
      </c>
      <c r="K292" s="247" t="s">
        <v>30</v>
      </c>
      <c r="L292" s="252"/>
      <c r="M292" s="253" t="s">
        <v>30</v>
      </c>
      <c r="N292" s="254" t="s">
        <v>45</v>
      </c>
      <c r="O292" s="42"/>
      <c r="P292" s="202">
        <f>O292*H292</f>
        <v>0</v>
      </c>
      <c r="Q292" s="202">
        <v>2.2699999999999999E-3</v>
      </c>
      <c r="R292" s="202">
        <f>Q292*H292</f>
        <v>0.19052564</v>
      </c>
      <c r="S292" s="202">
        <v>0</v>
      </c>
      <c r="T292" s="203">
        <f>S292*H292</f>
        <v>0</v>
      </c>
      <c r="AR292" s="24" t="s">
        <v>277</v>
      </c>
      <c r="AT292" s="24" t="s">
        <v>244</v>
      </c>
      <c r="AU292" s="24" t="s">
        <v>84</v>
      </c>
      <c r="AY292" s="24" t="s">
        <v>129</v>
      </c>
      <c r="BE292" s="204">
        <f>IF(N292="základní",J292,0)</f>
        <v>0</v>
      </c>
      <c r="BF292" s="204">
        <f>IF(N292="snížená",J292,0)</f>
        <v>0</v>
      </c>
      <c r="BG292" s="204">
        <f>IF(N292="zákl. přenesená",J292,0)</f>
        <v>0</v>
      </c>
      <c r="BH292" s="204">
        <f>IF(N292="sníž. přenesená",J292,0)</f>
        <v>0</v>
      </c>
      <c r="BI292" s="204">
        <f>IF(N292="nulová",J292,0)</f>
        <v>0</v>
      </c>
      <c r="BJ292" s="24" t="s">
        <v>82</v>
      </c>
      <c r="BK292" s="204">
        <f>ROUND(I292*H292,2)</f>
        <v>0</v>
      </c>
      <c r="BL292" s="24" t="s">
        <v>208</v>
      </c>
      <c r="BM292" s="24" t="s">
        <v>570</v>
      </c>
    </row>
    <row r="293" spans="2:65" s="11" customFormat="1" ht="13.5">
      <c r="B293" s="205"/>
      <c r="C293" s="206"/>
      <c r="D293" s="207" t="s">
        <v>138</v>
      </c>
      <c r="E293" s="208" t="s">
        <v>30</v>
      </c>
      <c r="F293" s="209" t="s">
        <v>571</v>
      </c>
      <c r="G293" s="206"/>
      <c r="H293" s="210">
        <v>83.932000000000002</v>
      </c>
      <c r="I293" s="211"/>
      <c r="J293" s="206"/>
      <c r="K293" s="206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138</v>
      </c>
      <c r="AU293" s="216" t="s">
        <v>84</v>
      </c>
      <c r="AV293" s="11" t="s">
        <v>84</v>
      </c>
      <c r="AW293" s="11" t="s">
        <v>37</v>
      </c>
      <c r="AX293" s="11" t="s">
        <v>82</v>
      </c>
      <c r="AY293" s="216" t="s">
        <v>129</v>
      </c>
    </row>
    <row r="294" spans="2:65" s="1" customFormat="1" ht="22.5" customHeight="1">
      <c r="B294" s="41"/>
      <c r="C294" s="245" t="s">
        <v>572</v>
      </c>
      <c r="D294" s="245" t="s">
        <v>244</v>
      </c>
      <c r="E294" s="246" t="s">
        <v>573</v>
      </c>
      <c r="F294" s="247" t="s">
        <v>574</v>
      </c>
      <c r="G294" s="248" t="s">
        <v>329</v>
      </c>
      <c r="H294" s="249">
        <v>6.6000000000000003E-2</v>
      </c>
      <c r="I294" s="250"/>
      <c r="J294" s="251">
        <f>ROUND(I294*H294,2)</f>
        <v>0</v>
      </c>
      <c r="K294" s="247" t="s">
        <v>135</v>
      </c>
      <c r="L294" s="252"/>
      <c r="M294" s="253" t="s">
        <v>30</v>
      </c>
      <c r="N294" s="254" t="s">
        <v>45</v>
      </c>
      <c r="O294" s="42"/>
      <c r="P294" s="202">
        <f>O294*H294</f>
        <v>0</v>
      </c>
      <c r="Q294" s="202">
        <v>1</v>
      </c>
      <c r="R294" s="202">
        <f>Q294*H294</f>
        <v>6.6000000000000003E-2</v>
      </c>
      <c r="S294" s="202">
        <v>0</v>
      </c>
      <c r="T294" s="203">
        <f>S294*H294</f>
        <v>0</v>
      </c>
      <c r="AR294" s="24" t="s">
        <v>277</v>
      </c>
      <c r="AT294" s="24" t="s">
        <v>244</v>
      </c>
      <c r="AU294" s="24" t="s">
        <v>84</v>
      </c>
      <c r="AY294" s="24" t="s">
        <v>129</v>
      </c>
      <c r="BE294" s="204">
        <f>IF(N294="základní",J294,0)</f>
        <v>0</v>
      </c>
      <c r="BF294" s="204">
        <f>IF(N294="snížená",J294,0)</f>
        <v>0</v>
      </c>
      <c r="BG294" s="204">
        <f>IF(N294="zákl. přenesená",J294,0)</f>
        <v>0</v>
      </c>
      <c r="BH294" s="204">
        <f>IF(N294="sníž. přenesená",J294,0)</f>
        <v>0</v>
      </c>
      <c r="BI294" s="204">
        <f>IF(N294="nulová",J294,0)</f>
        <v>0</v>
      </c>
      <c r="BJ294" s="24" t="s">
        <v>82</v>
      </c>
      <c r="BK294" s="204">
        <f>ROUND(I294*H294,2)</f>
        <v>0</v>
      </c>
      <c r="BL294" s="24" t="s">
        <v>208</v>
      </c>
      <c r="BM294" s="24" t="s">
        <v>575</v>
      </c>
    </row>
    <row r="295" spans="2:65" s="1" customFormat="1" ht="27">
      <c r="B295" s="41"/>
      <c r="C295" s="63"/>
      <c r="D295" s="217" t="s">
        <v>144</v>
      </c>
      <c r="E295" s="63"/>
      <c r="F295" s="218" t="s">
        <v>576</v>
      </c>
      <c r="G295" s="63"/>
      <c r="H295" s="63"/>
      <c r="I295" s="163"/>
      <c r="J295" s="63"/>
      <c r="K295" s="63"/>
      <c r="L295" s="61"/>
      <c r="M295" s="219"/>
      <c r="N295" s="42"/>
      <c r="O295" s="42"/>
      <c r="P295" s="42"/>
      <c r="Q295" s="42"/>
      <c r="R295" s="42"/>
      <c r="S295" s="42"/>
      <c r="T295" s="78"/>
      <c r="AT295" s="24" t="s">
        <v>144</v>
      </c>
      <c r="AU295" s="24" t="s">
        <v>84</v>
      </c>
    </row>
    <row r="296" spans="2:65" s="11" customFormat="1" ht="13.5">
      <c r="B296" s="205"/>
      <c r="C296" s="206"/>
      <c r="D296" s="207" t="s">
        <v>138</v>
      </c>
      <c r="E296" s="208" t="s">
        <v>30</v>
      </c>
      <c r="F296" s="209" t="s">
        <v>577</v>
      </c>
      <c r="G296" s="206"/>
      <c r="H296" s="210">
        <v>6.6000000000000003E-2</v>
      </c>
      <c r="I296" s="211"/>
      <c r="J296" s="206"/>
      <c r="K296" s="206"/>
      <c r="L296" s="212"/>
      <c r="M296" s="213"/>
      <c r="N296" s="214"/>
      <c r="O296" s="214"/>
      <c r="P296" s="214"/>
      <c r="Q296" s="214"/>
      <c r="R296" s="214"/>
      <c r="S296" s="214"/>
      <c r="T296" s="215"/>
      <c r="AT296" s="216" t="s">
        <v>138</v>
      </c>
      <c r="AU296" s="216" t="s">
        <v>84</v>
      </c>
      <c r="AV296" s="11" t="s">
        <v>84</v>
      </c>
      <c r="AW296" s="11" t="s">
        <v>37</v>
      </c>
      <c r="AX296" s="11" t="s">
        <v>82</v>
      </c>
      <c r="AY296" s="216" t="s">
        <v>129</v>
      </c>
    </row>
    <row r="297" spans="2:65" s="1" customFormat="1" ht="31.5" customHeight="1">
      <c r="B297" s="41"/>
      <c r="C297" s="193" t="s">
        <v>578</v>
      </c>
      <c r="D297" s="193" t="s">
        <v>131</v>
      </c>
      <c r="E297" s="194" t="s">
        <v>579</v>
      </c>
      <c r="F297" s="195" t="s">
        <v>580</v>
      </c>
      <c r="G297" s="196" t="s">
        <v>329</v>
      </c>
      <c r="H297" s="197">
        <v>1.0880000000000001</v>
      </c>
      <c r="I297" s="198"/>
      <c r="J297" s="199">
        <f>ROUND(I297*H297,2)</f>
        <v>0</v>
      </c>
      <c r="K297" s="195" t="s">
        <v>135</v>
      </c>
      <c r="L297" s="61"/>
      <c r="M297" s="200" t="s">
        <v>30</v>
      </c>
      <c r="N297" s="201" t="s">
        <v>45</v>
      </c>
      <c r="O297" s="42"/>
      <c r="P297" s="202">
        <f>O297*H297</f>
        <v>0</v>
      </c>
      <c r="Q297" s="202">
        <v>0</v>
      </c>
      <c r="R297" s="202">
        <f>Q297*H297</f>
        <v>0</v>
      </c>
      <c r="S297" s="202">
        <v>0</v>
      </c>
      <c r="T297" s="203">
        <f>S297*H297</f>
        <v>0</v>
      </c>
      <c r="AR297" s="24" t="s">
        <v>208</v>
      </c>
      <c r="AT297" s="24" t="s">
        <v>131</v>
      </c>
      <c r="AU297" s="24" t="s">
        <v>84</v>
      </c>
      <c r="AY297" s="24" t="s">
        <v>129</v>
      </c>
      <c r="BE297" s="204">
        <f>IF(N297="základní",J297,0)</f>
        <v>0</v>
      </c>
      <c r="BF297" s="204">
        <f>IF(N297="snížená",J297,0)</f>
        <v>0</v>
      </c>
      <c r="BG297" s="204">
        <f>IF(N297="zákl. přenesená",J297,0)</f>
        <v>0</v>
      </c>
      <c r="BH297" s="204">
        <f>IF(N297="sníž. přenesená",J297,0)</f>
        <v>0</v>
      </c>
      <c r="BI297" s="204">
        <f>IF(N297="nulová",J297,0)</f>
        <v>0</v>
      </c>
      <c r="BJ297" s="24" t="s">
        <v>82</v>
      </c>
      <c r="BK297" s="204">
        <f>ROUND(I297*H297,2)</f>
        <v>0</v>
      </c>
      <c r="BL297" s="24" t="s">
        <v>208</v>
      </c>
      <c r="BM297" s="24" t="s">
        <v>581</v>
      </c>
    </row>
    <row r="298" spans="2:65" s="10" customFormat="1" ht="29.85" customHeight="1">
      <c r="B298" s="176"/>
      <c r="C298" s="177"/>
      <c r="D298" s="190" t="s">
        <v>73</v>
      </c>
      <c r="E298" s="191" t="s">
        <v>582</v>
      </c>
      <c r="F298" s="191" t="s">
        <v>583</v>
      </c>
      <c r="G298" s="177"/>
      <c r="H298" s="177"/>
      <c r="I298" s="180"/>
      <c r="J298" s="192">
        <f>BK298</f>
        <v>0</v>
      </c>
      <c r="K298" s="177"/>
      <c r="L298" s="182"/>
      <c r="M298" s="183"/>
      <c r="N298" s="184"/>
      <c r="O298" s="184"/>
      <c r="P298" s="185">
        <f>SUM(P299:P305)</f>
        <v>0</v>
      </c>
      <c r="Q298" s="184"/>
      <c r="R298" s="185">
        <f>SUM(R299:R305)</f>
        <v>3.9592919999999997E-2</v>
      </c>
      <c r="S298" s="184"/>
      <c r="T298" s="186">
        <f>SUM(T299:T305)</f>
        <v>0</v>
      </c>
      <c r="AR298" s="187" t="s">
        <v>84</v>
      </c>
      <c r="AT298" s="188" t="s">
        <v>73</v>
      </c>
      <c r="AU298" s="188" t="s">
        <v>82</v>
      </c>
      <c r="AY298" s="187" t="s">
        <v>129</v>
      </c>
      <c r="BK298" s="189">
        <f>SUM(BK299:BK305)</f>
        <v>0</v>
      </c>
    </row>
    <row r="299" spans="2:65" s="1" customFormat="1" ht="31.5" customHeight="1">
      <c r="B299" s="41"/>
      <c r="C299" s="193" t="s">
        <v>584</v>
      </c>
      <c r="D299" s="193" t="s">
        <v>131</v>
      </c>
      <c r="E299" s="194" t="s">
        <v>585</v>
      </c>
      <c r="F299" s="195" t="s">
        <v>586</v>
      </c>
      <c r="G299" s="196" t="s">
        <v>201</v>
      </c>
      <c r="H299" s="197">
        <v>34.131999999999998</v>
      </c>
      <c r="I299" s="198"/>
      <c r="J299" s="199">
        <f>ROUND(I299*H299,2)</f>
        <v>0</v>
      </c>
      <c r="K299" s="195" t="s">
        <v>135</v>
      </c>
      <c r="L299" s="61"/>
      <c r="M299" s="200" t="s">
        <v>30</v>
      </c>
      <c r="N299" s="201" t="s">
        <v>45</v>
      </c>
      <c r="O299" s="42"/>
      <c r="P299" s="202">
        <f>O299*H299</f>
        <v>0</v>
      </c>
      <c r="Q299" s="202">
        <v>5.5999999999999995E-4</v>
      </c>
      <c r="R299" s="202">
        <f>Q299*H299</f>
        <v>1.9113919999999996E-2</v>
      </c>
      <c r="S299" s="202">
        <v>0</v>
      </c>
      <c r="T299" s="203">
        <f>S299*H299</f>
        <v>0</v>
      </c>
      <c r="AR299" s="24" t="s">
        <v>208</v>
      </c>
      <c r="AT299" s="24" t="s">
        <v>131</v>
      </c>
      <c r="AU299" s="24" t="s">
        <v>84</v>
      </c>
      <c r="AY299" s="24" t="s">
        <v>129</v>
      </c>
      <c r="BE299" s="204">
        <f>IF(N299="základní",J299,0)</f>
        <v>0</v>
      </c>
      <c r="BF299" s="204">
        <f>IF(N299="snížená",J299,0)</f>
        <v>0</v>
      </c>
      <c r="BG299" s="204">
        <f>IF(N299="zákl. přenesená",J299,0)</f>
        <v>0</v>
      </c>
      <c r="BH299" s="204">
        <f>IF(N299="sníž. přenesená",J299,0)</f>
        <v>0</v>
      </c>
      <c r="BI299" s="204">
        <f>IF(N299="nulová",J299,0)</f>
        <v>0</v>
      </c>
      <c r="BJ299" s="24" t="s">
        <v>82</v>
      </c>
      <c r="BK299" s="204">
        <f>ROUND(I299*H299,2)</f>
        <v>0</v>
      </c>
      <c r="BL299" s="24" t="s">
        <v>208</v>
      </c>
      <c r="BM299" s="24" t="s">
        <v>587</v>
      </c>
    </row>
    <row r="300" spans="2:65" s="11" customFormat="1" ht="13.5">
      <c r="B300" s="205"/>
      <c r="C300" s="206"/>
      <c r="D300" s="217" t="s">
        <v>138</v>
      </c>
      <c r="E300" s="220" t="s">
        <v>30</v>
      </c>
      <c r="F300" s="221" t="s">
        <v>588</v>
      </c>
      <c r="G300" s="206"/>
      <c r="H300" s="222">
        <v>21.972000000000001</v>
      </c>
      <c r="I300" s="211"/>
      <c r="J300" s="206"/>
      <c r="K300" s="206"/>
      <c r="L300" s="212"/>
      <c r="M300" s="213"/>
      <c r="N300" s="214"/>
      <c r="O300" s="214"/>
      <c r="P300" s="214"/>
      <c r="Q300" s="214"/>
      <c r="R300" s="214"/>
      <c r="S300" s="214"/>
      <c r="T300" s="215"/>
      <c r="AT300" s="216" t="s">
        <v>138</v>
      </c>
      <c r="AU300" s="216" t="s">
        <v>84</v>
      </c>
      <c r="AV300" s="11" t="s">
        <v>84</v>
      </c>
      <c r="AW300" s="11" t="s">
        <v>37</v>
      </c>
      <c r="AX300" s="11" t="s">
        <v>74</v>
      </c>
      <c r="AY300" s="216" t="s">
        <v>129</v>
      </c>
    </row>
    <row r="301" spans="2:65" s="11" customFormat="1" ht="13.5">
      <c r="B301" s="205"/>
      <c r="C301" s="206"/>
      <c r="D301" s="217" t="s">
        <v>138</v>
      </c>
      <c r="E301" s="220" t="s">
        <v>30</v>
      </c>
      <c r="F301" s="221" t="s">
        <v>589</v>
      </c>
      <c r="G301" s="206"/>
      <c r="H301" s="222">
        <v>10.015000000000001</v>
      </c>
      <c r="I301" s="211"/>
      <c r="J301" s="206"/>
      <c r="K301" s="206"/>
      <c r="L301" s="212"/>
      <c r="M301" s="213"/>
      <c r="N301" s="214"/>
      <c r="O301" s="214"/>
      <c r="P301" s="214"/>
      <c r="Q301" s="214"/>
      <c r="R301" s="214"/>
      <c r="S301" s="214"/>
      <c r="T301" s="215"/>
      <c r="AT301" s="216" t="s">
        <v>138</v>
      </c>
      <c r="AU301" s="216" t="s">
        <v>84</v>
      </c>
      <c r="AV301" s="11" t="s">
        <v>84</v>
      </c>
      <c r="AW301" s="11" t="s">
        <v>37</v>
      </c>
      <c r="AX301" s="11" t="s">
        <v>74</v>
      </c>
      <c r="AY301" s="216" t="s">
        <v>129</v>
      </c>
    </row>
    <row r="302" spans="2:65" s="11" customFormat="1" ht="13.5">
      <c r="B302" s="205"/>
      <c r="C302" s="206"/>
      <c r="D302" s="217" t="s">
        <v>138</v>
      </c>
      <c r="E302" s="220" t="s">
        <v>30</v>
      </c>
      <c r="F302" s="221" t="s">
        <v>590</v>
      </c>
      <c r="G302" s="206"/>
      <c r="H302" s="222">
        <v>2.145</v>
      </c>
      <c r="I302" s="211"/>
      <c r="J302" s="206"/>
      <c r="K302" s="206"/>
      <c r="L302" s="212"/>
      <c r="M302" s="213"/>
      <c r="N302" s="214"/>
      <c r="O302" s="214"/>
      <c r="P302" s="214"/>
      <c r="Q302" s="214"/>
      <c r="R302" s="214"/>
      <c r="S302" s="214"/>
      <c r="T302" s="215"/>
      <c r="AT302" s="216" t="s">
        <v>138</v>
      </c>
      <c r="AU302" s="216" t="s">
        <v>84</v>
      </c>
      <c r="AV302" s="11" t="s">
        <v>84</v>
      </c>
      <c r="AW302" s="11" t="s">
        <v>37</v>
      </c>
      <c r="AX302" s="11" t="s">
        <v>74</v>
      </c>
      <c r="AY302" s="216" t="s">
        <v>129</v>
      </c>
    </row>
    <row r="303" spans="2:65" s="12" customFormat="1" ht="13.5">
      <c r="B303" s="223"/>
      <c r="C303" s="224"/>
      <c r="D303" s="207" t="s">
        <v>138</v>
      </c>
      <c r="E303" s="225" t="s">
        <v>30</v>
      </c>
      <c r="F303" s="226" t="s">
        <v>167</v>
      </c>
      <c r="G303" s="224"/>
      <c r="H303" s="227">
        <v>34.131999999999998</v>
      </c>
      <c r="I303" s="228"/>
      <c r="J303" s="224"/>
      <c r="K303" s="224"/>
      <c r="L303" s="229"/>
      <c r="M303" s="230"/>
      <c r="N303" s="231"/>
      <c r="O303" s="231"/>
      <c r="P303" s="231"/>
      <c r="Q303" s="231"/>
      <c r="R303" s="231"/>
      <c r="S303" s="231"/>
      <c r="T303" s="232"/>
      <c r="AT303" s="233" t="s">
        <v>138</v>
      </c>
      <c r="AU303" s="233" t="s">
        <v>84</v>
      </c>
      <c r="AV303" s="12" t="s">
        <v>136</v>
      </c>
      <c r="AW303" s="12" t="s">
        <v>37</v>
      </c>
      <c r="AX303" s="12" t="s">
        <v>82</v>
      </c>
      <c r="AY303" s="233" t="s">
        <v>129</v>
      </c>
    </row>
    <row r="304" spans="2:65" s="1" customFormat="1" ht="22.5" customHeight="1">
      <c r="B304" s="41"/>
      <c r="C304" s="245" t="s">
        <v>591</v>
      </c>
      <c r="D304" s="245" t="s">
        <v>244</v>
      </c>
      <c r="E304" s="246" t="s">
        <v>592</v>
      </c>
      <c r="F304" s="247" t="s">
        <v>593</v>
      </c>
      <c r="G304" s="248" t="s">
        <v>247</v>
      </c>
      <c r="H304" s="249">
        <v>20.478999999999999</v>
      </c>
      <c r="I304" s="250"/>
      <c r="J304" s="251">
        <f>ROUND(I304*H304,2)</f>
        <v>0</v>
      </c>
      <c r="K304" s="247" t="s">
        <v>135</v>
      </c>
      <c r="L304" s="252"/>
      <c r="M304" s="253" t="s">
        <v>30</v>
      </c>
      <c r="N304" s="254" t="s">
        <v>45</v>
      </c>
      <c r="O304" s="42"/>
      <c r="P304" s="202">
        <f>O304*H304</f>
        <v>0</v>
      </c>
      <c r="Q304" s="202">
        <v>1E-3</v>
      </c>
      <c r="R304" s="202">
        <f>Q304*H304</f>
        <v>2.0479000000000001E-2</v>
      </c>
      <c r="S304" s="202">
        <v>0</v>
      </c>
      <c r="T304" s="203">
        <f>S304*H304</f>
        <v>0</v>
      </c>
      <c r="AR304" s="24" t="s">
        <v>277</v>
      </c>
      <c r="AT304" s="24" t="s">
        <v>244</v>
      </c>
      <c r="AU304" s="24" t="s">
        <v>84</v>
      </c>
      <c r="AY304" s="24" t="s">
        <v>129</v>
      </c>
      <c r="BE304" s="204">
        <f>IF(N304="základní",J304,0)</f>
        <v>0</v>
      </c>
      <c r="BF304" s="204">
        <f>IF(N304="snížená",J304,0)</f>
        <v>0</v>
      </c>
      <c r="BG304" s="204">
        <f>IF(N304="zákl. přenesená",J304,0)</f>
        <v>0</v>
      </c>
      <c r="BH304" s="204">
        <f>IF(N304="sníž. přenesená",J304,0)</f>
        <v>0</v>
      </c>
      <c r="BI304" s="204">
        <f>IF(N304="nulová",J304,0)</f>
        <v>0</v>
      </c>
      <c r="BJ304" s="24" t="s">
        <v>82</v>
      </c>
      <c r="BK304" s="204">
        <f>ROUND(I304*H304,2)</f>
        <v>0</v>
      </c>
      <c r="BL304" s="24" t="s">
        <v>208</v>
      </c>
      <c r="BM304" s="24" t="s">
        <v>594</v>
      </c>
    </row>
    <row r="305" spans="2:51" s="11" customFormat="1" ht="13.5">
      <c r="B305" s="205"/>
      <c r="C305" s="206"/>
      <c r="D305" s="217" t="s">
        <v>138</v>
      </c>
      <c r="E305" s="220" t="s">
        <v>30</v>
      </c>
      <c r="F305" s="221" t="s">
        <v>595</v>
      </c>
      <c r="G305" s="206"/>
      <c r="H305" s="222">
        <v>20.478999999999999</v>
      </c>
      <c r="I305" s="211"/>
      <c r="J305" s="206"/>
      <c r="K305" s="206"/>
      <c r="L305" s="212"/>
      <c r="M305" s="269"/>
      <c r="N305" s="270"/>
      <c r="O305" s="270"/>
      <c r="P305" s="270"/>
      <c r="Q305" s="270"/>
      <c r="R305" s="270"/>
      <c r="S305" s="270"/>
      <c r="T305" s="271"/>
      <c r="AT305" s="216" t="s">
        <v>138</v>
      </c>
      <c r="AU305" s="216" t="s">
        <v>84</v>
      </c>
      <c r="AV305" s="11" t="s">
        <v>84</v>
      </c>
      <c r="AW305" s="11" t="s">
        <v>37</v>
      </c>
      <c r="AX305" s="11" t="s">
        <v>82</v>
      </c>
      <c r="AY305" s="216" t="s">
        <v>129</v>
      </c>
    </row>
    <row r="306" spans="2:51" s="1" customFormat="1" ht="6.95" customHeight="1">
      <c r="B306" s="56"/>
      <c r="C306" s="57"/>
      <c r="D306" s="57"/>
      <c r="E306" s="57"/>
      <c r="F306" s="57"/>
      <c r="G306" s="57"/>
      <c r="H306" s="57"/>
      <c r="I306" s="139"/>
      <c r="J306" s="57"/>
      <c r="K306" s="57"/>
      <c r="L306" s="61"/>
    </row>
  </sheetData>
  <sheetProtection password="CC35" sheet="1" objects="1" scenarios="1" formatCells="0" formatColumns="0" formatRows="0" sort="0" autoFilter="0"/>
  <autoFilter ref="C88:K305"/>
  <mergeCells count="9">
    <mergeCell ref="E79:H79"/>
    <mergeCell ref="E81:H8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6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87</v>
      </c>
      <c r="G1" s="395" t="s">
        <v>88</v>
      </c>
      <c r="H1" s="395"/>
      <c r="I1" s="115"/>
      <c r="J1" s="114" t="s">
        <v>89</v>
      </c>
      <c r="K1" s="113" t="s">
        <v>90</v>
      </c>
      <c r="L1" s="114" t="s">
        <v>91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24" t="s">
        <v>86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84</v>
      </c>
    </row>
    <row r="4" spans="1:70" ht="36.950000000000003" customHeight="1">
      <c r="B4" s="28"/>
      <c r="C4" s="29"/>
      <c r="D4" s="30" t="s">
        <v>92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388" t="str">
        <f>'Rekapitulace stavby'!K6</f>
        <v>Lukavický potok, 10100958, Letohrad, 1,000 - 1,750, rekonstrukce koryta</v>
      </c>
      <c r="F7" s="389"/>
      <c r="G7" s="389"/>
      <c r="H7" s="389"/>
      <c r="I7" s="117"/>
      <c r="J7" s="29"/>
      <c r="K7" s="31"/>
    </row>
    <row r="8" spans="1:70" s="1" customFormat="1">
      <c r="B8" s="41"/>
      <c r="C8" s="42"/>
      <c r="D8" s="37" t="s">
        <v>93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90" t="s">
        <v>596</v>
      </c>
      <c r="F9" s="391"/>
      <c r="G9" s="391"/>
      <c r="H9" s="39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30</v>
      </c>
      <c r="K11" s="45"/>
    </row>
    <row r="12" spans="1:70" s="1" customFormat="1" ht="14.45" customHeight="1">
      <c r="B12" s="41"/>
      <c r="C12" s="42"/>
      <c r="D12" s="37" t="s">
        <v>24</v>
      </c>
      <c r="E12" s="42"/>
      <c r="F12" s="35" t="s">
        <v>25</v>
      </c>
      <c r="G12" s="42"/>
      <c r="H12" s="42"/>
      <c r="I12" s="119" t="s">
        <v>26</v>
      </c>
      <c r="J12" s="120" t="str">
        <f>'Rekapitulace stavby'!AN8</f>
        <v>22.2.2017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28</v>
      </c>
      <c r="E14" s="42"/>
      <c r="F14" s="42"/>
      <c r="G14" s="42"/>
      <c r="H14" s="42"/>
      <c r="I14" s="119" t="s">
        <v>29</v>
      </c>
      <c r="J14" s="35" t="s">
        <v>30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30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29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29</v>
      </c>
      <c r="J20" s="35" t="s">
        <v>30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30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57" t="s">
        <v>30</v>
      </c>
      <c r="F24" s="357"/>
      <c r="G24" s="357"/>
      <c r="H24" s="35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40</v>
      </c>
      <c r="E27" s="42"/>
      <c r="F27" s="42"/>
      <c r="G27" s="42"/>
      <c r="H27" s="42"/>
      <c r="I27" s="118"/>
      <c r="J27" s="128">
        <f>ROUND(J83,2)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42</v>
      </c>
      <c r="G29" s="42"/>
      <c r="H29" s="42"/>
      <c r="I29" s="129" t="s">
        <v>41</v>
      </c>
      <c r="J29" s="46" t="s">
        <v>43</v>
      </c>
      <c r="K29" s="45"/>
    </row>
    <row r="30" spans="2:11" s="1" customFormat="1" ht="14.45" customHeight="1">
      <c r="B30" s="41"/>
      <c r="C30" s="42"/>
      <c r="D30" s="49" t="s">
        <v>44</v>
      </c>
      <c r="E30" s="49" t="s">
        <v>45</v>
      </c>
      <c r="F30" s="130">
        <f>ROUND(SUM(BE83:BE166), 2)</f>
        <v>0</v>
      </c>
      <c r="G30" s="42"/>
      <c r="H30" s="42"/>
      <c r="I30" s="131">
        <v>0.21</v>
      </c>
      <c r="J30" s="130">
        <f>ROUND(ROUND((SUM(BE83:BE166)),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46</v>
      </c>
      <c r="F31" s="130">
        <f>ROUND(SUM(BF83:BF166), 2)</f>
        <v>0</v>
      </c>
      <c r="G31" s="42"/>
      <c r="H31" s="42"/>
      <c r="I31" s="131">
        <v>0.15</v>
      </c>
      <c r="J31" s="130">
        <f>ROUND(ROUND((SUM(BF83:BF166)),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47</v>
      </c>
      <c r="F32" s="130">
        <f>ROUND(SUM(BG83:BG166),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48</v>
      </c>
      <c r="F33" s="130">
        <f>ROUND(SUM(BH83:BH166),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49</v>
      </c>
      <c r="F34" s="130">
        <f>ROUND(SUM(BI83:BI166),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50</v>
      </c>
      <c r="E36" s="79"/>
      <c r="F36" s="79"/>
      <c r="G36" s="134" t="s">
        <v>51</v>
      </c>
      <c r="H36" s="135" t="s">
        <v>52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95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388" t="str">
        <f>E7</f>
        <v>Lukavický potok, 10100958, Letohrad, 1,000 - 1,750, rekonstrukce koryta</v>
      </c>
      <c r="F45" s="389"/>
      <c r="G45" s="389"/>
      <c r="H45" s="389"/>
      <c r="I45" s="118"/>
      <c r="J45" s="42"/>
      <c r="K45" s="45"/>
    </row>
    <row r="46" spans="2:11" s="1" customFormat="1" ht="14.45" customHeight="1">
      <c r="B46" s="41"/>
      <c r="C46" s="37" t="s">
        <v>93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390" t="str">
        <f>E9</f>
        <v>2 - VON Vedlejší a ostatní náklady</v>
      </c>
      <c r="F47" s="391"/>
      <c r="G47" s="391"/>
      <c r="H47" s="39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>Letohrad</v>
      </c>
      <c r="G49" s="42"/>
      <c r="H49" s="42"/>
      <c r="I49" s="119" t="s">
        <v>26</v>
      </c>
      <c r="J49" s="120" t="str">
        <f>IF(J12="","",J12)</f>
        <v>22.2.2017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28</v>
      </c>
      <c r="D51" s="42"/>
      <c r="E51" s="42"/>
      <c r="F51" s="35" t="str">
        <f>E15</f>
        <v>Povodí Labe,státní podnik,Víta Nejedlého 951, HK 3</v>
      </c>
      <c r="G51" s="42"/>
      <c r="H51" s="42"/>
      <c r="I51" s="119" t="s">
        <v>35</v>
      </c>
      <c r="J51" s="35" t="str">
        <f>E21</f>
        <v>Multiaqua, s.r.o.,Veverkova 1343, HK2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96</v>
      </c>
      <c r="D54" s="132"/>
      <c r="E54" s="132"/>
      <c r="F54" s="132"/>
      <c r="G54" s="132"/>
      <c r="H54" s="132"/>
      <c r="I54" s="145"/>
      <c r="J54" s="146" t="s">
        <v>97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98</v>
      </c>
      <c r="D56" s="42"/>
      <c r="E56" s="42"/>
      <c r="F56" s="42"/>
      <c r="G56" s="42"/>
      <c r="H56" s="42"/>
      <c r="I56" s="118"/>
      <c r="J56" s="128">
        <f>J83</f>
        <v>0</v>
      </c>
      <c r="K56" s="45"/>
      <c r="AU56" s="24" t="s">
        <v>99</v>
      </c>
    </row>
    <row r="57" spans="2:47" s="7" customFormat="1" ht="24.95" customHeight="1">
      <c r="B57" s="149"/>
      <c r="C57" s="150"/>
      <c r="D57" s="151" t="s">
        <v>100</v>
      </c>
      <c r="E57" s="152"/>
      <c r="F57" s="152"/>
      <c r="G57" s="152"/>
      <c r="H57" s="152"/>
      <c r="I57" s="153"/>
      <c r="J57" s="154">
        <f>J84</f>
        <v>0</v>
      </c>
      <c r="K57" s="155"/>
    </row>
    <row r="58" spans="2:47" s="8" customFormat="1" ht="19.899999999999999" customHeight="1">
      <c r="B58" s="156"/>
      <c r="C58" s="157"/>
      <c r="D58" s="158" t="s">
        <v>106</v>
      </c>
      <c r="E58" s="159"/>
      <c r="F58" s="159"/>
      <c r="G58" s="159"/>
      <c r="H58" s="159"/>
      <c r="I58" s="160"/>
      <c r="J58" s="161">
        <f>J85</f>
        <v>0</v>
      </c>
      <c r="K58" s="162"/>
    </row>
    <row r="59" spans="2:47" s="7" customFormat="1" ht="24.95" customHeight="1">
      <c r="B59" s="149"/>
      <c r="C59" s="150"/>
      <c r="D59" s="151" t="s">
        <v>597</v>
      </c>
      <c r="E59" s="152"/>
      <c r="F59" s="152"/>
      <c r="G59" s="152"/>
      <c r="H59" s="152"/>
      <c r="I59" s="153"/>
      <c r="J59" s="154">
        <f>J88</f>
        <v>0</v>
      </c>
      <c r="K59" s="155"/>
    </row>
    <row r="60" spans="2:47" s="8" customFormat="1" ht="19.899999999999999" customHeight="1">
      <c r="B60" s="156"/>
      <c r="C60" s="157"/>
      <c r="D60" s="158" t="s">
        <v>598</v>
      </c>
      <c r="E60" s="159"/>
      <c r="F60" s="159"/>
      <c r="G60" s="159"/>
      <c r="H60" s="159"/>
      <c r="I60" s="160"/>
      <c r="J60" s="161">
        <f>J89</f>
        <v>0</v>
      </c>
      <c r="K60" s="162"/>
    </row>
    <row r="61" spans="2:47" s="8" customFormat="1" ht="19.899999999999999" customHeight="1">
      <c r="B61" s="156"/>
      <c r="C61" s="157"/>
      <c r="D61" s="158" t="s">
        <v>599</v>
      </c>
      <c r="E61" s="159"/>
      <c r="F61" s="159"/>
      <c r="G61" s="159"/>
      <c r="H61" s="159"/>
      <c r="I61" s="160"/>
      <c r="J61" s="161">
        <f>J111</f>
        <v>0</v>
      </c>
      <c r="K61" s="162"/>
    </row>
    <row r="62" spans="2:47" s="8" customFormat="1" ht="19.899999999999999" customHeight="1">
      <c r="B62" s="156"/>
      <c r="C62" s="157"/>
      <c r="D62" s="158" t="s">
        <v>600</v>
      </c>
      <c r="E62" s="159"/>
      <c r="F62" s="159"/>
      <c r="G62" s="159"/>
      <c r="H62" s="159"/>
      <c r="I62" s="160"/>
      <c r="J62" s="161">
        <f>J123</f>
        <v>0</v>
      </c>
      <c r="K62" s="162"/>
    </row>
    <row r="63" spans="2:47" s="8" customFormat="1" ht="19.899999999999999" customHeight="1">
      <c r="B63" s="156"/>
      <c r="C63" s="157"/>
      <c r="D63" s="158" t="s">
        <v>601</v>
      </c>
      <c r="E63" s="159"/>
      <c r="F63" s="159"/>
      <c r="G63" s="159"/>
      <c r="H63" s="159"/>
      <c r="I63" s="160"/>
      <c r="J63" s="161">
        <f>J130</f>
        <v>0</v>
      </c>
      <c r="K63" s="162"/>
    </row>
    <row r="64" spans="2:47" s="1" customFormat="1" ht="21.75" customHeight="1">
      <c r="B64" s="41"/>
      <c r="C64" s="42"/>
      <c r="D64" s="42"/>
      <c r="E64" s="42"/>
      <c r="F64" s="42"/>
      <c r="G64" s="42"/>
      <c r="H64" s="42"/>
      <c r="I64" s="118"/>
      <c r="J64" s="42"/>
      <c r="K64" s="45"/>
    </row>
    <row r="65" spans="2:12" s="1" customFormat="1" ht="6.95" customHeight="1">
      <c r="B65" s="56"/>
      <c r="C65" s="57"/>
      <c r="D65" s="57"/>
      <c r="E65" s="57"/>
      <c r="F65" s="57"/>
      <c r="G65" s="57"/>
      <c r="H65" s="57"/>
      <c r="I65" s="139"/>
      <c r="J65" s="57"/>
      <c r="K65" s="58"/>
    </row>
    <row r="69" spans="2:12" s="1" customFormat="1" ht="6.95" customHeight="1">
      <c r="B69" s="59"/>
      <c r="C69" s="60"/>
      <c r="D69" s="60"/>
      <c r="E69" s="60"/>
      <c r="F69" s="60"/>
      <c r="G69" s="60"/>
      <c r="H69" s="60"/>
      <c r="I69" s="142"/>
      <c r="J69" s="60"/>
      <c r="K69" s="60"/>
      <c r="L69" s="61"/>
    </row>
    <row r="70" spans="2:12" s="1" customFormat="1" ht="36.950000000000003" customHeight="1">
      <c r="B70" s="41"/>
      <c r="C70" s="62" t="s">
        <v>113</v>
      </c>
      <c r="D70" s="63"/>
      <c r="E70" s="63"/>
      <c r="F70" s="63"/>
      <c r="G70" s="63"/>
      <c r="H70" s="63"/>
      <c r="I70" s="163"/>
      <c r="J70" s="63"/>
      <c r="K70" s="63"/>
      <c r="L70" s="61"/>
    </row>
    <row r="71" spans="2:12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12" s="1" customFormat="1" ht="14.45" customHeight="1">
      <c r="B72" s="41"/>
      <c r="C72" s="65" t="s">
        <v>18</v>
      </c>
      <c r="D72" s="63"/>
      <c r="E72" s="63"/>
      <c r="F72" s="63"/>
      <c r="G72" s="63"/>
      <c r="H72" s="63"/>
      <c r="I72" s="163"/>
      <c r="J72" s="63"/>
      <c r="K72" s="63"/>
      <c r="L72" s="61"/>
    </row>
    <row r="73" spans="2:12" s="1" customFormat="1" ht="22.5" customHeight="1">
      <c r="B73" s="41"/>
      <c r="C73" s="63"/>
      <c r="D73" s="63"/>
      <c r="E73" s="392" t="str">
        <f>E7</f>
        <v>Lukavický potok, 10100958, Letohrad, 1,000 - 1,750, rekonstrukce koryta</v>
      </c>
      <c r="F73" s="393"/>
      <c r="G73" s="393"/>
      <c r="H73" s="393"/>
      <c r="I73" s="163"/>
      <c r="J73" s="63"/>
      <c r="K73" s="63"/>
      <c r="L73" s="61"/>
    </row>
    <row r="74" spans="2:12" s="1" customFormat="1" ht="14.45" customHeight="1">
      <c r="B74" s="41"/>
      <c r="C74" s="65" t="s">
        <v>93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23.25" customHeight="1">
      <c r="B75" s="41"/>
      <c r="C75" s="63"/>
      <c r="D75" s="63"/>
      <c r="E75" s="368" t="str">
        <f>E9</f>
        <v>2 - VON Vedlejší a ostatní náklady</v>
      </c>
      <c r="F75" s="394"/>
      <c r="G75" s="394"/>
      <c r="H75" s="394"/>
      <c r="I75" s="163"/>
      <c r="J75" s="63"/>
      <c r="K75" s="63"/>
      <c r="L75" s="61"/>
    </row>
    <row r="76" spans="2:12" s="1" customFormat="1" ht="6.9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18" customHeight="1">
      <c r="B77" s="41"/>
      <c r="C77" s="65" t="s">
        <v>24</v>
      </c>
      <c r="D77" s="63"/>
      <c r="E77" s="63"/>
      <c r="F77" s="164" t="str">
        <f>F12</f>
        <v>Letohrad</v>
      </c>
      <c r="G77" s="63"/>
      <c r="H77" s="63"/>
      <c r="I77" s="165" t="s">
        <v>26</v>
      </c>
      <c r="J77" s="73" t="str">
        <f>IF(J12="","",J12)</f>
        <v>22.2.2017</v>
      </c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>
      <c r="B79" s="41"/>
      <c r="C79" s="65" t="s">
        <v>28</v>
      </c>
      <c r="D79" s="63"/>
      <c r="E79" s="63"/>
      <c r="F79" s="164" t="str">
        <f>E15</f>
        <v>Povodí Labe,státní podnik,Víta Nejedlého 951, HK 3</v>
      </c>
      <c r="G79" s="63"/>
      <c r="H79" s="63"/>
      <c r="I79" s="165" t="s">
        <v>35</v>
      </c>
      <c r="J79" s="164" t="str">
        <f>E21</f>
        <v>Multiaqua, s.r.o.,Veverkova 1343, HK2</v>
      </c>
      <c r="K79" s="63"/>
      <c r="L79" s="61"/>
    </row>
    <row r="80" spans="2:12" s="1" customFormat="1" ht="14.45" customHeight="1">
      <c r="B80" s="41"/>
      <c r="C80" s="65" t="s">
        <v>33</v>
      </c>
      <c r="D80" s="63"/>
      <c r="E80" s="63"/>
      <c r="F80" s="164" t="str">
        <f>IF(E18="","",E18)</f>
        <v/>
      </c>
      <c r="G80" s="63"/>
      <c r="H80" s="63"/>
      <c r="I80" s="163"/>
      <c r="J80" s="63"/>
      <c r="K80" s="63"/>
      <c r="L80" s="61"/>
    </row>
    <row r="81" spans="2:65" s="1" customFormat="1" ht="10.35" customHeight="1">
      <c r="B81" s="41"/>
      <c r="C81" s="63"/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9" customFormat="1" ht="29.25" customHeight="1">
      <c r="B82" s="166"/>
      <c r="C82" s="167" t="s">
        <v>114</v>
      </c>
      <c r="D82" s="168" t="s">
        <v>59</v>
      </c>
      <c r="E82" s="168" t="s">
        <v>55</v>
      </c>
      <c r="F82" s="168" t="s">
        <v>115</v>
      </c>
      <c r="G82" s="168" t="s">
        <v>116</v>
      </c>
      <c r="H82" s="168" t="s">
        <v>117</v>
      </c>
      <c r="I82" s="169" t="s">
        <v>118</v>
      </c>
      <c r="J82" s="168" t="s">
        <v>97</v>
      </c>
      <c r="K82" s="170" t="s">
        <v>119</v>
      </c>
      <c r="L82" s="171"/>
      <c r="M82" s="81" t="s">
        <v>120</v>
      </c>
      <c r="N82" s="82" t="s">
        <v>44</v>
      </c>
      <c r="O82" s="82" t="s">
        <v>121</v>
      </c>
      <c r="P82" s="82" t="s">
        <v>122</v>
      </c>
      <c r="Q82" s="82" t="s">
        <v>123</v>
      </c>
      <c r="R82" s="82" t="s">
        <v>124</v>
      </c>
      <c r="S82" s="82" t="s">
        <v>125</v>
      </c>
      <c r="T82" s="83" t="s">
        <v>126</v>
      </c>
    </row>
    <row r="83" spans="2:65" s="1" customFormat="1" ht="29.25" customHeight="1">
      <c r="B83" s="41"/>
      <c r="C83" s="87" t="s">
        <v>98</v>
      </c>
      <c r="D83" s="63"/>
      <c r="E83" s="63"/>
      <c r="F83" s="63"/>
      <c r="G83" s="63"/>
      <c r="H83" s="63"/>
      <c r="I83" s="163"/>
      <c r="J83" s="172">
        <f>BK83</f>
        <v>0</v>
      </c>
      <c r="K83" s="63"/>
      <c r="L83" s="61"/>
      <c r="M83" s="84"/>
      <c r="N83" s="85"/>
      <c r="O83" s="85"/>
      <c r="P83" s="173">
        <f>P84+P88</f>
        <v>0</v>
      </c>
      <c r="Q83" s="85"/>
      <c r="R83" s="173">
        <f>R84+R88</f>
        <v>0</v>
      </c>
      <c r="S83" s="85"/>
      <c r="T83" s="174">
        <f>T84+T88</f>
        <v>400</v>
      </c>
      <c r="AT83" s="24" t="s">
        <v>73</v>
      </c>
      <c r="AU83" s="24" t="s">
        <v>99</v>
      </c>
      <c r="BK83" s="175">
        <f>BK84+BK88</f>
        <v>0</v>
      </c>
    </row>
    <row r="84" spans="2:65" s="10" customFormat="1" ht="37.35" customHeight="1">
      <c r="B84" s="176"/>
      <c r="C84" s="177"/>
      <c r="D84" s="178" t="s">
        <v>73</v>
      </c>
      <c r="E84" s="179" t="s">
        <v>127</v>
      </c>
      <c r="F84" s="179" t="s">
        <v>128</v>
      </c>
      <c r="G84" s="177"/>
      <c r="H84" s="177"/>
      <c r="I84" s="180"/>
      <c r="J84" s="181">
        <f>BK84</f>
        <v>0</v>
      </c>
      <c r="K84" s="177"/>
      <c r="L84" s="182"/>
      <c r="M84" s="183"/>
      <c r="N84" s="184"/>
      <c r="O84" s="184"/>
      <c r="P84" s="185">
        <f>P85</f>
        <v>0</v>
      </c>
      <c r="Q84" s="184"/>
      <c r="R84" s="185">
        <f>R85</f>
        <v>0</v>
      </c>
      <c r="S84" s="184"/>
      <c r="T84" s="186">
        <f>T85</f>
        <v>400</v>
      </c>
      <c r="AR84" s="187" t="s">
        <v>82</v>
      </c>
      <c r="AT84" s="188" t="s">
        <v>73</v>
      </c>
      <c r="AU84" s="188" t="s">
        <v>74</v>
      </c>
      <c r="AY84" s="187" t="s">
        <v>129</v>
      </c>
      <c r="BK84" s="189">
        <f>BK85</f>
        <v>0</v>
      </c>
    </row>
    <row r="85" spans="2:65" s="10" customFormat="1" ht="19.899999999999999" customHeight="1">
      <c r="B85" s="176"/>
      <c r="C85" s="177"/>
      <c r="D85" s="190" t="s">
        <v>73</v>
      </c>
      <c r="E85" s="191" t="s">
        <v>173</v>
      </c>
      <c r="F85" s="191" t="s">
        <v>498</v>
      </c>
      <c r="G85" s="177"/>
      <c r="H85" s="177"/>
      <c r="I85" s="180"/>
      <c r="J85" s="192">
        <f>BK85</f>
        <v>0</v>
      </c>
      <c r="K85" s="177"/>
      <c r="L85" s="182"/>
      <c r="M85" s="183"/>
      <c r="N85" s="184"/>
      <c r="O85" s="184"/>
      <c r="P85" s="185">
        <f>SUM(P86:P87)</f>
        <v>0</v>
      </c>
      <c r="Q85" s="184"/>
      <c r="R85" s="185">
        <f>SUM(R86:R87)</f>
        <v>0</v>
      </c>
      <c r="S85" s="184"/>
      <c r="T85" s="186">
        <f>SUM(T86:T87)</f>
        <v>400</v>
      </c>
      <c r="AR85" s="187" t="s">
        <v>82</v>
      </c>
      <c r="AT85" s="188" t="s">
        <v>73</v>
      </c>
      <c r="AU85" s="188" t="s">
        <v>82</v>
      </c>
      <c r="AY85" s="187" t="s">
        <v>129</v>
      </c>
      <c r="BK85" s="189">
        <f>SUM(BK86:BK87)</f>
        <v>0</v>
      </c>
    </row>
    <row r="86" spans="2:65" s="1" customFormat="1" ht="22.5" customHeight="1">
      <c r="B86" s="41"/>
      <c r="C86" s="193" t="s">
        <v>82</v>
      </c>
      <c r="D86" s="193" t="s">
        <v>131</v>
      </c>
      <c r="E86" s="194" t="s">
        <v>602</v>
      </c>
      <c r="F86" s="195" t="s">
        <v>603</v>
      </c>
      <c r="G86" s="196" t="s">
        <v>201</v>
      </c>
      <c r="H86" s="197">
        <v>20000</v>
      </c>
      <c r="I86" s="198"/>
      <c r="J86" s="199">
        <f>ROUND(I86*H86,2)</f>
        <v>0</v>
      </c>
      <c r="K86" s="195" t="s">
        <v>604</v>
      </c>
      <c r="L86" s="61"/>
      <c r="M86" s="200" t="s">
        <v>30</v>
      </c>
      <c r="N86" s="201" t="s">
        <v>45</v>
      </c>
      <c r="O86" s="42"/>
      <c r="P86" s="202">
        <f>O86*H86</f>
        <v>0</v>
      </c>
      <c r="Q86" s="202">
        <v>0</v>
      </c>
      <c r="R86" s="202">
        <f>Q86*H86</f>
        <v>0</v>
      </c>
      <c r="S86" s="202">
        <v>0.02</v>
      </c>
      <c r="T86" s="203">
        <f>S86*H86</f>
        <v>400</v>
      </c>
      <c r="AR86" s="24" t="s">
        <v>136</v>
      </c>
      <c r="AT86" s="24" t="s">
        <v>131</v>
      </c>
      <c r="AU86" s="24" t="s">
        <v>84</v>
      </c>
      <c r="AY86" s="24" t="s">
        <v>129</v>
      </c>
      <c r="BE86" s="204">
        <f>IF(N86="základní",J86,0)</f>
        <v>0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24" t="s">
        <v>82</v>
      </c>
      <c r="BK86" s="204">
        <f>ROUND(I86*H86,2)</f>
        <v>0</v>
      </c>
      <c r="BL86" s="24" t="s">
        <v>136</v>
      </c>
      <c r="BM86" s="24" t="s">
        <v>605</v>
      </c>
    </row>
    <row r="87" spans="2:65" s="11" customFormat="1" ht="13.5">
      <c r="B87" s="205"/>
      <c r="C87" s="206"/>
      <c r="D87" s="217" t="s">
        <v>138</v>
      </c>
      <c r="E87" s="220" t="s">
        <v>30</v>
      </c>
      <c r="F87" s="221" t="s">
        <v>606</v>
      </c>
      <c r="G87" s="206"/>
      <c r="H87" s="222">
        <v>20000</v>
      </c>
      <c r="I87" s="211"/>
      <c r="J87" s="206"/>
      <c r="K87" s="206"/>
      <c r="L87" s="212"/>
      <c r="M87" s="213"/>
      <c r="N87" s="214"/>
      <c r="O87" s="214"/>
      <c r="P87" s="214"/>
      <c r="Q87" s="214"/>
      <c r="R87" s="214"/>
      <c r="S87" s="214"/>
      <c r="T87" s="215"/>
      <c r="AT87" s="216" t="s">
        <v>138</v>
      </c>
      <c r="AU87" s="216" t="s">
        <v>84</v>
      </c>
      <c r="AV87" s="11" t="s">
        <v>84</v>
      </c>
      <c r="AW87" s="11" t="s">
        <v>37</v>
      </c>
      <c r="AX87" s="11" t="s">
        <v>82</v>
      </c>
      <c r="AY87" s="216" t="s">
        <v>129</v>
      </c>
    </row>
    <row r="88" spans="2:65" s="10" customFormat="1" ht="37.35" customHeight="1">
      <c r="B88" s="176"/>
      <c r="C88" s="177"/>
      <c r="D88" s="178" t="s">
        <v>73</v>
      </c>
      <c r="E88" s="179" t="s">
        <v>607</v>
      </c>
      <c r="F88" s="179" t="s">
        <v>608</v>
      </c>
      <c r="G88" s="177"/>
      <c r="H88" s="177"/>
      <c r="I88" s="180"/>
      <c r="J88" s="181">
        <f>BK88</f>
        <v>0</v>
      </c>
      <c r="K88" s="177"/>
      <c r="L88" s="182"/>
      <c r="M88" s="183"/>
      <c r="N88" s="184"/>
      <c r="O88" s="184"/>
      <c r="P88" s="185">
        <f>P89+P111+P123+P130</f>
        <v>0</v>
      </c>
      <c r="Q88" s="184"/>
      <c r="R88" s="185">
        <f>R89+R111+R123+R130</f>
        <v>0</v>
      </c>
      <c r="S88" s="184"/>
      <c r="T88" s="186">
        <f>T89+T111+T123+T130</f>
        <v>0</v>
      </c>
      <c r="AR88" s="187" t="s">
        <v>151</v>
      </c>
      <c r="AT88" s="188" t="s">
        <v>73</v>
      </c>
      <c r="AU88" s="188" t="s">
        <v>74</v>
      </c>
      <c r="AY88" s="187" t="s">
        <v>129</v>
      </c>
      <c r="BK88" s="189">
        <f>BK89+BK111+BK123+BK130</f>
        <v>0</v>
      </c>
    </row>
    <row r="89" spans="2:65" s="10" customFormat="1" ht="19.899999999999999" customHeight="1">
      <c r="B89" s="176"/>
      <c r="C89" s="177"/>
      <c r="D89" s="190" t="s">
        <v>73</v>
      </c>
      <c r="E89" s="191" t="s">
        <v>609</v>
      </c>
      <c r="F89" s="191" t="s">
        <v>610</v>
      </c>
      <c r="G89" s="177"/>
      <c r="H89" s="177"/>
      <c r="I89" s="180"/>
      <c r="J89" s="192">
        <f>BK89</f>
        <v>0</v>
      </c>
      <c r="K89" s="177"/>
      <c r="L89" s="182"/>
      <c r="M89" s="183"/>
      <c r="N89" s="184"/>
      <c r="O89" s="184"/>
      <c r="P89" s="185">
        <f>SUM(P90:P110)</f>
        <v>0</v>
      </c>
      <c r="Q89" s="184"/>
      <c r="R89" s="185">
        <f>SUM(R90:R110)</f>
        <v>0</v>
      </c>
      <c r="S89" s="184"/>
      <c r="T89" s="186">
        <f>SUM(T90:T110)</f>
        <v>0</v>
      </c>
      <c r="AR89" s="187" t="s">
        <v>151</v>
      </c>
      <c r="AT89" s="188" t="s">
        <v>73</v>
      </c>
      <c r="AU89" s="188" t="s">
        <v>82</v>
      </c>
      <c r="AY89" s="187" t="s">
        <v>129</v>
      </c>
      <c r="BK89" s="189">
        <f>SUM(BK90:BK110)</f>
        <v>0</v>
      </c>
    </row>
    <row r="90" spans="2:65" s="1" customFormat="1" ht="22.5" customHeight="1">
      <c r="B90" s="41"/>
      <c r="C90" s="193" t="s">
        <v>84</v>
      </c>
      <c r="D90" s="193" t="s">
        <v>131</v>
      </c>
      <c r="E90" s="194" t="s">
        <v>611</v>
      </c>
      <c r="F90" s="195" t="s">
        <v>612</v>
      </c>
      <c r="G90" s="196" t="s">
        <v>613</v>
      </c>
      <c r="H90" s="197">
        <v>0.5</v>
      </c>
      <c r="I90" s="198"/>
      <c r="J90" s="199">
        <f>ROUND(I90*H90,2)</f>
        <v>0</v>
      </c>
      <c r="K90" s="195" t="s">
        <v>30</v>
      </c>
      <c r="L90" s="61"/>
      <c r="M90" s="200" t="s">
        <v>30</v>
      </c>
      <c r="N90" s="201" t="s">
        <v>45</v>
      </c>
      <c r="O90" s="42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AR90" s="24" t="s">
        <v>614</v>
      </c>
      <c r="AT90" s="24" t="s">
        <v>131</v>
      </c>
      <c r="AU90" s="24" t="s">
        <v>84</v>
      </c>
      <c r="AY90" s="24" t="s">
        <v>129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4" t="s">
        <v>82</v>
      </c>
      <c r="BK90" s="204">
        <f>ROUND(I90*H90,2)</f>
        <v>0</v>
      </c>
      <c r="BL90" s="24" t="s">
        <v>614</v>
      </c>
      <c r="BM90" s="24" t="s">
        <v>615</v>
      </c>
    </row>
    <row r="91" spans="2:65" s="14" customFormat="1" ht="13.5">
      <c r="B91" s="255"/>
      <c r="C91" s="256"/>
      <c r="D91" s="217" t="s">
        <v>138</v>
      </c>
      <c r="E91" s="257" t="s">
        <v>30</v>
      </c>
      <c r="F91" s="258" t="s">
        <v>616</v>
      </c>
      <c r="G91" s="256"/>
      <c r="H91" s="259" t="s">
        <v>30</v>
      </c>
      <c r="I91" s="260"/>
      <c r="J91" s="256"/>
      <c r="K91" s="256"/>
      <c r="L91" s="261"/>
      <c r="M91" s="262"/>
      <c r="N91" s="263"/>
      <c r="O91" s="263"/>
      <c r="P91" s="263"/>
      <c r="Q91" s="263"/>
      <c r="R91" s="263"/>
      <c r="S91" s="263"/>
      <c r="T91" s="264"/>
      <c r="AT91" s="265" t="s">
        <v>138</v>
      </c>
      <c r="AU91" s="265" t="s">
        <v>84</v>
      </c>
      <c r="AV91" s="14" t="s">
        <v>82</v>
      </c>
      <c r="AW91" s="14" t="s">
        <v>37</v>
      </c>
      <c r="AX91" s="14" t="s">
        <v>74</v>
      </c>
      <c r="AY91" s="265" t="s">
        <v>129</v>
      </c>
    </row>
    <row r="92" spans="2:65" s="14" customFormat="1" ht="13.5">
      <c r="B92" s="255"/>
      <c r="C92" s="256"/>
      <c r="D92" s="217" t="s">
        <v>138</v>
      </c>
      <c r="E92" s="257" t="s">
        <v>30</v>
      </c>
      <c r="F92" s="258" t="s">
        <v>617</v>
      </c>
      <c r="G92" s="256"/>
      <c r="H92" s="259" t="s">
        <v>30</v>
      </c>
      <c r="I92" s="260"/>
      <c r="J92" s="256"/>
      <c r="K92" s="256"/>
      <c r="L92" s="261"/>
      <c r="M92" s="262"/>
      <c r="N92" s="263"/>
      <c r="O92" s="263"/>
      <c r="P92" s="263"/>
      <c r="Q92" s="263"/>
      <c r="R92" s="263"/>
      <c r="S92" s="263"/>
      <c r="T92" s="264"/>
      <c r="AT92" s="265" t="s">
        <v>138</v>
      </c>
      <c r="AU92" s="265" t="s">
        <v>84</v>
      </c>
      <c r="AV92" s="14" t="s">
        <v>82</v>
      </c>
      <c r="AW92" s="14" t="s">
        <v>37</v>
      </c>
      <c r="AX92" s="14" t="s">
        <v>74</v>
      </c>
      <c r="AY92" s="265" t="s">
        <v>129</v>
      </c>
    </row>
    <row r="93" spans="2:65" s="14" customFormat="1" ht="27">
      <c r="B93" s="255"/>
      <c r="C93" s="256"/>
      <c r="D93" s="217" t="s">
        <v>138</v>
      </c>
      <c r="E93" s="257" t="s">
        <v>30</v>
      </c>
      <c r="F93" s="258" t="s">
        <v>618</v>
      </c>
      <c r="G93" s="256"/>
      <c r="H93" s="259" t="s">
        <v>30</v>
      </c>
      <c r="I93" s="260"/>
      <c r="J93" s="256"/>
      <c r="K93" s="256"/>
      <c r="L93" s="261"/>
      <c r="M93" s="262"/>
      <c r="N93" s="263"/>
      <c r="O93" s="263"/>
      <c r="P93" s="263"/>
      <c r="Q93" s="263"/>
      <c r="R93" s="263"/>
      <c r="S93" s="263"/>
      <c r="T93" s="264"/>
      <c r="AT93" s="265" t="s">
        <v>138</v>
      </c>
      <c r="AU93" s="265" t="s">
        <v>84</v>
      </c>
      <c r="AV93" s="14" t="s">
        <v>82</v>
      </c>
      <c r="AW93" s="14" t="s">
        <v>37</v>
      </c>
      <c r="AX93" s="14" t="s">
        <v>74</v>
      </c>
      <c r="AY93" s="265" t="s">
        <v>129</v>
      </c>
    </row>
    <row r="94" spans="2:65" s="14" customFormat="1" ht="13.5">
      <c r="B94" s="255"/>
      <c r="C94" s="256"/>
      <c r="D94" s="217" t="s">
        <v>138</v>
      </c>
      <c r="E94" s="257" t="s">
        <v>30</v>
      </c>
      <c r="F94" s="258" t="s">
        <v>619</v>
      </c>
      <c r="G94" s="256"/>
      <c r="H94" s="259" t="s">
        <v>30</v>
      </c>
      <c r="I94" s="260"/>
      <c r="J94" s="256"/>
      <c r="K94" s="256"/>
      <c r="L94" s="261"/>
      <c r="M94" s="262"/>
      <c r="N94" s="263"/>
      <c r="O94" s="263"/>
      <c r="P94" s="263"/>
      <c r="Q94" s="263"/>
      <c r="R94" s="263"/>
      <c r="S94" s="263"/>
      <c r="T94" s="264"/>
      <c r="AT94" s="265" t="s">
        <v>138</v>
      </c>
      <c r="AU94" s="265" t="s">
        <v>84</v>
      </c>
      <c r="AV94" s="14" t="s">
        <v>82</v>
      </c>
      <c r="AW94" s="14" t="s">
        <v>37</v>
      </c>
      <c r="AX94" s="14" t="s">
        <v>74</v>
      </c>
      <c r="AY94" s="265" t="s">
        <v>129</v>
      </c>
    </row>
    <row r="95" spans="2:65" s="14" customFormat="1" ht="13.5">
      <c r="B95" s="255"/>
      <c r="C95" s="256"/>
      <c r="D95" s="217" t="s">
        <v>138</v>
      </c>
      <c r="E95" s="257" t="s">
        <v>30</v>
      </c>
      <c r="F95" s="258" t="s">
        <v>620</v>
      </c>
      <c r="G95" s="256"/>
      <c r="H95" s="259" t="s">
        <v>30</v>
      </c>
      <c r="I95" s="260"/>
      <c r="J95" s="256"/>
      <c r="K95" s="256"/>
      <c r="L95" s="261"/>
      <c r="M95" s="262"/>
      <c r="N95" s="263"/>
      <c r="O95" s="263"/>
      <c r="P95" s="263"/>
      <c r="Q95" s="263"/>
      <c r="R95" s="263"/>
      <c r="S95" s="263"/>
      <c r="T95" s="264"/>
      <c r="AT95" s="265" t="s">
        <v>138</v>
      </c>
      <c r="AU95" s="265" t="s">
        <v>84</v>
      </c>
      <c r="AV95" s="14" t="s">
        <v>82</v>
      </c>
      <c r="AW95" s="14" t="s">
        <v>37</v>
      </c>
      <c r="AX95" s="14" t="s">
        <v>74</v>
      </c>
      <c r="AY95" s="265" t="s">
        <v>129</v>
      </c>
    </row>
    <row r="96" spans="2:65" s="14" customFormat="1" ht="27">
      <c r="B96" s="255"/>
      <c r="C96" s="256"/>
      <c r="D96" s="217" t="s">
        <v>138</v>
      </c>
      <c r="E96" s="257" t="s">
        <v>30</v>
      </c>
      <c r="F96" s="258" t="s">
        <v>621</v>
      </c>
      <c r="G96" s="256"/>
      <c r="H96" s="259" t="s">
        <v>30</v>
      </c>
      <c r="I96" s="260"/>
      <c r="J96" s="256"/>
      <c r="K96" s="256"/>
      <c r="L96" s="261"/>
      <c r="M96" s="262"/>
      <c r="N96" s="263"/>
      <c r="O96" s="263"/>
      <c r="P96" s="263"/>
      <c r="Q96" s="263"/>
      <c r="R96" s="263"/>
      <c r="S96" s="263"/>
      <c r="T96" s="264"/>
      <c r="AT96" s="265" t="s">
        <v>138</v>
      </c>
      <c r="AU96" s="265" t="s">
        <v>84</v>
      </c>
      <c r="AV96" s="14" t="s">
        <v>82</v>
      </c>
      <c r="AW96" s="14" t="s">
        <v>37</v>
      </c>
      <c r="AX96" s="14" t="s">
        <v>74</v>
      </c>
      <c r="AY96" s="265" t="s">
        <v>129</v>
      </c>
    </row>
    <row r="97" spans="2:65" s="14" customFormat="1" ht="13.5">
      <c r="B97" s="255"/>
      <c r="C97" s="256"/>
      <c r="D97" s="217" t="s">
        <v>138</v>
      </c>
      <c r="E97" s="257" t="s">
        <v>30</v>
      </c>
      <c r="F97" s="258" t="s">
        <v>622</v>
      </c>
      <c r="G97" s="256"/>
      <c r="H97" s="259" t="s">
        <v>30</v>
      </c>
      <c r="I97" s="260"/>
      <c r="J97" s="256"/>
      <c r="K97" s="256"/>
      <c r="L97" s="261"/>
      <c r="M97" s="262"/>
      <c r="N97" s="263"/>
      <c r="O97" s="263"/>
      <c r="P97" s="263"/>
      <c r="Q97" s="263"/>
      <c r="R97" s="263"/>
      <c r="S97" s="263"/>
      <c r="T97" s="264"/>
      <c r="AT97" s="265" t="s">
        <v>138</v>
      </c>
      <c r="AU97" s="265" t="s">
        <v>84</v>
      </c>
      <c r="AV97" s="14" t="s">
        <v>82</v>
      </c>
      <c r="AW97" s="14" t="s">
        <v>37</v>
      </c>
      <c r="AX97" s="14" t="s">
        <v>74</v>
      </c>
      <c r="AY97" s="265" t="s">
        <v>129</v>
      </c>
    </row>
    <row r="98" spans="2:65" s="14" customFormat="1" ht="27">
      <c r="B98" s="255"/>
      <c r="C98" s="256"/>
      <c r="D98" s="217" t="s">
        <v>138</v>
      </c>
      <c r="E98" s="257" t="s">
        <v>30</v>
      </c>
      <c r="F98" s="258" t="s">
        <v>623</v>
      </c>
      <c r="G98" s="256"/>
      <c r="H98" s="259" t="s">
        <v>30</v>
      </c>
      <c r="I98" s="260"/>
      <c r="J98" s="256"/>
      <c r="K98" s="256"/>
      <c r="L98" s="261"/>
      <c r="M98" s="262"/>
      <c r="N98" s="263"/>
      <c r="O98" s="263"/>
      <c r="P98" s="263"/>
      <c r="Q98" s="263"/>
      <c r="R98" s="263"/>
      <c r="S98" s="263"/>
      <c r="T98" s="264"/>
      <c r="AT98" s="265" t="s">
        <v>138</v>
      </c>
      <c r="AU98" s="265" t="s">
        <v>84</v>
      </c>
      <c r="AV98" s="14" t="s">
        <v>82</v>
      </c>
      <c r="AW98" s="14" t="s">
        <v>37</v>
      </c>
      <c r="AX98" s="14" t="s">
        <v>74</v>
      </c>
      <c r="AY98" s="265" t="s">
        <v>129</v>
      </c>
    </row>
    <row r="99" spans="2:65" s="14" customFormat="1" ht="13.5">
      <c r="B99" s="255"/>
      <c r="C99" s="256"/>
      <c r="D99" s="217" t="s">
        <v>138</v>
      </c>
      <c r="E99" s="257" t="s">
        <v>30</v>
      </c>
      <c r="F99" s="258" t="s">
        <v>624</v>
      </c>
      <c r="G99" s="256"/>
      <c r="H99" s="259" t="s">
        <v>30</v>
      </c>
      <c r="I99" s="260"/>
      <c r="J99" s="256"/>
      <c r="K99" s="256"/>
      <c r="L99" s="261"/>
      <c r="M99" s="262"/>
      <c r="N99" s="263"/>
      <c r="O99" s="263"/>
      <c r="P99" s="263"/>
      <c r="Q99" s="263"/>
      <c r="R99" s="263"/>
      <c r="S99" s="263"/>
      <c r="T99" s="264"/>
      <c r="AT99" s="265" t="s">
        <v>138</v>
      </c>
      <c r="AU99" s="265" t="s">
        <v>84</v>
      </c>
      <c r="AV99" s="14" t="s">
        <v>82</v>
      </c>
      <c r="AW99" s="14" t="s">
        <v>37</v>
      </c>
      <c r="AX99" s="14" t="s">
        <v>74</v>
      </c>
      <c r="AY99" s="265" t="s">
        <v>129</v>
      </c>
    </row>
    <row r="100" spans="2:65" s="14" customFormat="1" ht="27">
      <c r="B100" s="255"/>
      <c r="C100" s="256"/>
      <c r="D100" s="217" t="s">
        <v>138</v>
      </c>
      <c r="E100" s="257" t="s">
        <v>30</v>
      </c>
      <c r="F100" s="258" t="s">
        <v>625</v>
      </c>
      <c r="G100" s="256"/>
      <c r="H100" s="259" t="s">
        <v>30</v>
      </c>
      <c r="I100" s="260"/>
      <c r="J100" s="256"/>
      <c r="K100" s="256"/>
      <c r="L100" s="261"/>
      <c r="M100" s="262"/>
      <c r="N100" s="263"/>
      <c r="O100" s="263"/>
      <c r="P100" s="263"/>
      <c r="Q100" s="263"/>
      <c r="R100" s="263"/>
      <c r="S100" s="263"/>
      <c r="T100" s="264"/>
      <c r="AT100" s="265" t="s">
        <v>138</v>
      </c>
      <c r="AU100" s="265" t="s">
        <v>84</v>
      </c>
      <c r="AV100" s="14" t="s">
        <v>82</v>
      </c>
      <c r="AW100" s="14" t="s">
        <v>37</v>
      </c>
      <c r="AX100" s="14" t="s">
        <v>74</v>
      </c>
      <c r="AY100" s="265" t="s">
        <v>129</v>
      </c>
    </row>
    <row r="101" spans="2:65" s="14" customFormat="1" ht="27">
      <c r="B101" s="255"/>
      <c r="C101" s="256"/>
      <c r="D101" s="217" t="s">
        <v>138</v>
      </c>
      <c r="E101" s="257" t="s">
        <v>30</v>
      </c>
      <c r="F101" s="258" t="s">
        <v>626</v>
      </c>
      <c r="G101" s="256"/>
      <c r="H101" s="259" t="s">
        <v>30</v>
      </c>
      <c r="I101" s="260"/>
      <c r="J101" s="256"/>
      <c r="K101" s="256"/>
      <c r="L101" s="261"/>
      <c r="M101" s="262"/>
      <c r="N101" s="263"/>
      <c r="O101" s="263"/>
      <c r="P101" s="263"/>
      <c r="Q101" s="263"/>
      <c r="R101" s="263"/>
      <c r="S101" s="263"/>
      <c r="T101" s="264"/>
      <c r="AT101" s="265" t="s">
        <v>138</v>
      </c>
      <c r="AU101" s="265" t="s">
        <v>84</v>
      </c>
      <c r="AV101" s="14" t="s">
        <v>82</v>
      </c>
      <c r="AW101" s="14" t="s">
        <v>37</v>
      </c>
      <c r="AX101" s="14" t="s">
        <v>74</v>
      </c>
      <c r="AY101" s="265" t="s">
        <v>129</v>
      </c>
    </row>
    <row r="102" spans="2:65" s="14" customFormat="1" ht="27">
      <c r="B102" s="255"/>
      <c r="C102" s="256"/>
      <c r="D102" s="217" t="s">
        <v>138</v>
      </c>
      <c r="E102" s="257" t="s">
        <v>30</v>
      </c>
      <c r="F102" s="258" t="s">
        <v>627</v>
      </c>
      <c r="G102" s="256"/>
      <c r="H102" s="259" t="s">
        <v>30</v>
      </c>
      <c r="I102" s="260"/>
      <c r="J102" s="256"/>
      <c r="K102" s="256"/>
      <c r="L102" s="261"/>
      <c r="M102" s="262"/>
      <c r="N102" s="263"/>
      <c r="O102" s="263"/>
      <c r="P102" s="263"/>
      <c r="Q102" s="263"/>
      <c r="R102" s="263"/>
      <c r="S102" s="263"/>
      <c r="T102" s="264"/>
      <c r="AT102" s="265" t="s">
        <v>138</v>
      </c>
      <c r="AU102" s="265" t="s">
        <v>84</v>
      </c>
      <c r="AV102" s="14" t="s">
        <v>82</v>
      </c>
      <c r="AW102" s="14" t="s">
        <v>37</v>
      </c>
      <c r="AX102" s="14" t="s">
        <v>74</v>
      </c>
      <c r="AY102" s="265" t="s">
        <v>129</v>
      </c>
    </row>
    <row r="103" spans="2:65" s="14" customFormat="1" ht="27">
      <c r="B103" s="255"/>
      <c r="C103" s="256"/>
      <c r="D103" s="217" t="s">
        <v>138</v>
      </c>
      <c r="E103" s="257" t="s">
        <v>30</v>
      </c>
      <c r="F103" s="258" t="s">
        <v>628</v>
      </c>
      <c r="G103" s="256"/>
      <c r="H103" s="259" t="s">
        <v>30</v>
      </c>
      <c r="I103" s="260"/>
      <c r="J103" s="256"/>
      <c r="K103" s="256"/>
      <c r="L103" s="261"/>
      <c r="M103" s="262"/>
      <c r="N103" s="263"/>
      <c r="O103" s="263"/>
      <c r="P103" s="263"/>
      <c r="Q103" s="263"/>
      <c r="R103" s="263"/>
      <c r="S103" s="263"/>
      <c r="T103" s="264"/>
      <c r="AT103" s="265" t="s">
        <v>138</v>
      </c>
      <c r="AU103" s="265" t="s">
        <v>84</v>
      </c>
      <c r="AV103" s="14" t="s">
        <v>82</v>
      </c>
      <c r="AW103" s="14" t="s">
        <v>37</v>
      </c>
      <c r="AX103" s="14" t="s">
        <v>74</v>
      </c>
      <c r="AY103" s="265" t="s">
        <v>129</v>
      </c>
    </row>
    <row r="104" spans="2:65" s="11" customFormat="1" ht="13.5">
      <c r="B104" s="205"/>
      <c r="C104" s="206"/>
      <c r="D104" s="207" t="s">
        <v>138</v>
      </c>
      <c r="E104" s="208" t="s">
        <v>30</v>
      </c>
      <c r="F104" s="209" t="s">
        <v>629</v>
      </c>
      <c r="G104" s="206"/>
      <c r="H104" s="210">
        <v>0.5</v>
      </c>
      <c r="I104" s="211"/>
      <c r="J104" s="206"/>
      <c r="K104" s="206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138</v>
      </c>
      <c r="AU104" s="216" t="s">
        <v>84</v>
      </c>
      <c r="AV104" s="11" t="s">
        <v>84</v>
      </c>
      <c r="AW104" s="11" t="s">
        <v>37</v>
      </c>
      <c r="AX104" s="11" t="s">
        <v>82</v>
      </c>
      <c r="AY104" s="216" t="s">
        <v>129</v>
      </c>
    </row>
    <row r="105" spans="2:65" s="1" customFormat="1" ht="22.5" customHeight="1">
      <c r="B105" s="41"/>
      <c r="C105" s="193" t="s">
        <v>229</v>
      </c>
      <c r="D105" s="193" t="s">
        <v>131</v>
      </c>
      <c r="E105" s="194" t="s">
        <v>630</v>
      </c>
      <c r="F105" s="195" t="s">
        <v>631</v>
      </c>
      <c r="G105" s="196" t="s">
        <v>613</v>
      </c>
      <c r="H105" s="197">
        <v>0.5</v>
      </c>
      <c r="I105" s="198"/>
      <c r="J105" s="199">
        <f>ROUND(I105*H105,2)</f>
        <v>0</v>
      </c>
      <c r="K105" s="195" t="s">
        <v>30</v>
      </c>
      <c r="L105" s="61"/>
      <c r="M105" s="200" t="s">
        <v>30</v>
      </c>
      <c r="N105" s="201" t="s">
        <v>45</v>
      </c>
      <c r="O105" s="42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AR105" s="24" t="s">
        <v>614</v>
      </c>
      <c r="AT105" s="24" t="s">
        <v>131</v>
      </c>
      <c r="AU105" s="24" t="s">
        <v>84</v>
      </c>
      <c r="AY105" s="24" t="s">
        <v>129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4" t="s">
        <v>82</v>
      </c>
      <c r="BK105" s="204">
        <f>ROUND(I105*H105,2)</f>
        <v>0</v>
      </c>
      <c r="BL105" s="24" t="s">
        <v>614</v>
      </c>
      <c r="BM105" s="24" t="s">
        <v>632</v>
      </c>
    </row>
    <row r="106" spans="2:65" s="14" customFormat="1" ht="13.5">
      <c r="B106" s="255"/>
      <c r="C106" s="256"/>
      <c r="D106" s="217" t="s">
        <v>138</v>
      </c>
      <c r="E106" s="257" t="s">
        <v>30</v>
      </c>
      <c r="F106" s="258" t="s">
        <v>631</v>
      </c>
      <c r="G106" s="256"/>
      <c r="H106" s="259" t="s">
        <v>30</v>
      </c>
      <c r="I106" s="260"/>
      <c r="J106" s="256"/>
      <c r="K106" s="256"/>
      <c r="L106" s="261"/>
      <c r="M106" s="262"/>
      <c r="N106" s="263"/>
      <c r="O106" s="263"/>
      <c r="P106" s="263"/>
      <c r="Q106" s="263"/>
      <c r="R106" s="263"/>
      <c r="S106" s="263"/>
      <c r="T106" s="264"/>
      <c r="AT106" s="265" t="s">
        <v>138</v>
      </c>
      <c r="AU106" s="265" t="s">
        <v>84</v>
      </c>
      <c r="AV106" s="14" t="s">
        <v>82</v>
      </c>
      <c r="AW106" s="14" t="s">
        <v>37</v>
      </c>
      <c r="AX106" s="14" t="s">
        <v>74</v>
      </c>
      <c r="AY106" s="265" t="s">
        <v>129</v>
      </c>
    </row>
    <row r="107" spans="2:65" s="14" customFormat="1" ht="13.5">
      <c r="B107" s="255"/>
      <c r="C107" s="256"/>
      <c r="D107" s="217" t="s">
        <v>138</v>
      </c>
      <c r="E107" s="257" t="s">
        <v>30</v>
      </c>
      <c r="F107" s="258" t="s">
        <v>633</v>
      </c>
      <c r="G107" s="256"/>
      <c r="H107" s="259" t="s">
        <v>30</v>
      </c>
      <c r="I107" s="260"/>
      <c r="J107" s="256"/>
      <c r="K107" s="256"/>
      <c r="L107" s="261"/>
      <c r="M107" s="262"/>
      <c r="N107" s="263"/>
      <c r="O107" s="263"/>
      <c r="P107" s="263"/>
      <c r="Q107" s="263"/>
      <c r="R107" s="263"/>
      <c r="S107" s="263"/>
      <c r="T107" s="264"/>
      <c r="AT107" s="265" t="s">
        <v>138</v>
      </c>
      <c r="AU107" s="265" t="s">
        <v>84</v>
      </c>
      <c r="AV107" s="14" t="s">
        <v>82</v>
      </c>
      <c r="AW107" s="14" t="s">
        <v>37</v>
      </c>
      <c r="AX107" s="14" t="s">
        <v>74</v>
      </c>
      <c r="AY107" s="265" t="s">
        <v>129</v>
      </c>
    </row>
    <row r="108" spans="2:65" s="14" customFormat="1" ht="13.5">
      <c r="B108" s="255"/>
      <c r="C108" s="256"/>
      <c r="D108" s="217" t="s">
        <v>138</v>
      </c>
      <c r="E108" s="257" t="s">
        <v>30</v>
      </c>
      <c r="F108" s="258" t="s">
        <v>634</v>
      </c>
      <c r="G108" s="256"/>
      <c r="H108" s="259" t="s">
        <v>30</v>
      </c>
      <c r="I108" s="260"/>
      <c r="J108" s="256"/>
      <c r="K108" s="256"/>
      <c r="L108" s="261"/>
      <c r="M108" s="262"/>
      <c r="N108" s="263"/>
      <c r="O108" s="263"/>
      <c r="P108" s="263"/>
      <c r="Q108" s="263"/>
      <c r="R108" s="263"/>
      <c r="S108" s="263"/>
      <c r="T108" s="264"/>
      <c r="AT108" s="265" t="s">
        <v>138</v>
      </c>
      <c r="AU108" s="265" t="s">
        <v>84</v>
      </c>
      <c r="AV108" s="14" t="s">
        <v>82</v>
      </c>
      <c r="AW108" s="14" t="s">
        <v>37</v>
      </c>
      <c r="AX108" s="14" t="s">
        <v>74</v>
      </c>
      <c r="AY108" s="265" t="s">
        <v>129</v>
      </c>
    </row>
    <row r="109" spans="2:65" s="14" customFormat="1" ht="13.5">
      <c r="B109" s="255"/>
      <c r="C109" s="256"/>
      <c r="D109" s="217" t="s">
        <v>138</v>
      </c>
      <c r="E109" s="257" t="s">
        <v>30</v>
      </c>
      <c r="F109" s="258" t="s">
        <v>635</v>
      </c>
      <c r="G109" s="256"/>
      <c r="H109" s="259" t="s">
        <v>30</v>
      </c>
      <c r="I109" s="260"/>
      <c r="J109" s="256"/>
      <c r="K109" s="256"/>
      <c r="L109" s="261"/>
      <c r="M109" s="262"/>
      <c r="N109" s="263"/>
      <c r="O109" s="263"/>
      <c r="P109" s="263"/>
      <c r="Q109" s="263"/>
      <c r="R109" s="263"/>
      <c r="S109" s="263"/>
      <c r="T109" s="264"/>
      <c r="AT109" s="265" t="s">
        <v>138</v>
      </c>
      <c r="AU109" s="265" t="s">
        <v>84</v>
      </c>
      <c r="AV109" s="14" t="s">
        <v>82</v>
      </c>
      <c r="AW109" s="14" t="s">
        <v>37</v>
      </c>
      <c r="AX109" s="14" t="s">
        <v>74</v>
      </c>
      <c r="AY109" s="265" t="s">
        <v>129</v>
      </c>
    </row>
    <row r="110" spans="2:65" s="11" customFormat="1" ht="13.5">
      <c r="B110" s="205"/>
      <c r="C110" s="206"/>
      <c r="D110" s="217" t="s">
        <v>138</v>
      </c>
      <c r="E110" s="220" t="s">
        <v>30</v>
      </c>
      <c r="F110" s="221" t="s">
        <v>629</v>
      </c>
      <c r="G110" s="206"/>
      <c r="H110" s="222">
        <v>0.5</v>
      </c>
      <c r="I110" s="211"/>
      <c r="J110" s="206"/>
      <c r="K110" s="206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138</v>
      </c>
      <c r="AU110" s="216" t="s">
        <v>84</v>
      </c>
      <c r="AV110" s="11" t="s">
        <v>84</v>
      </c>
      <c r="AW110" s="11" t="s">
        <v>37</v>
      </c>
      <c r="AX110" s="11" t="s">
        <v>82</v>
      </c>
      <c r="AY110" s="216" t="s">
        <v>129</v>
      </c>
    </row>
    <row r="111" spans="2:65" s="10" customFormat="1" ht="29.85" customHeight="1">
      <c r="B111" s="176"/>
      <c r="C111" s="177"/>
      <c r="D111" s="190" t="s">
        <v>73</v>
      </c>
      <c r="E111" s="191" t="s">
        <v>636</v>
      </c>
      <c r="F111" s="191" t="s">
        <v>637</v>
      </c>
      <c r="G111" s="177"/>
      <c r="H111" s="177"/>
      <c r="I111" s="180"/>
      <c r="J111" s="192">
        <f>BK111</f>
        <v>0</v>
      </c>
      <c r="K111" s="177"/>
      <c r="L111" s="182"/>
      <c r="M111" s="183"/>
      <c r="N111" s="184"/>
      <c r="O111" s="184"/>
      <c r="P111" s="185">
        <f>SUM(P112:P122)</f>
        <v>0</v>
      </c>
      <c r="Q111" s="184"/>
      <c r="R111" s="185">
        <f>SUM(R112:R122)</f>
        <v>0</v>
      </c>
      <c r="S111" s="184"/>
      <c r="T111" s="186">
        <f>SUM(T112:T122)</f>
        <v>0</v>
      </c>
      <c r="AR111" s="187" t="s">
        <v>151</v>
      </c>
      <c r="AT111" s="188" t="s">
        <v>73</v>
      </c>
      <c r="AU111" s="188" t="s">
        <v>82</v>
      </c>
      <c r="AY111" s="187" t="s">
        <v>129</v>
      </c>
      <c r="BK111" s="189">
        <f>SUM(BK112:BK122)</f>
        <v>0</v>
      </c>
    </row>
    <row r="112" spans="2:65" s="1" customFormat="1" ht="22.5" customHeight="1">
      <c r="B112" s="41"/>
      <c r="C112" s="193" t="s">
        <v>136</v>
      </c>
      <c r="D112" s="193" t="s">
        <v>131</v>
      </c>
      <c r="E112" s="194" t="s">
        <v>638</v>
      </c>
      <c r="F112" s="195" t="s">
        <v>639</v>
      </c>
      <c r="G112" s="196" t="s">
        <v>345</v>
      </c>
      <c r="H112" s="197">
        <v>1</v>
      </c>
      <c r="I112" s="198"/>
      <c r="J112" s="199">
        <f>ROUND(I112*H112,2)</f>
        <v>0</v>
      </c>
      <c r="K112" s="195" t="s">
        <v>30</v>
      </c>
      <c r="L112" s="61"/>
      <c r="M112" s="200" t="s">
        <v>30</v>
      </c>
      <c r="N112" s="201" t="s">
        <v>45</v>
      </c>
      <c r="O112" s="42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AR112" s="24" t="s">
        <v>614</v>
      </c>
      <c r="AT112" s="24" t="s">
        <v>131</v>
      </c>
      <c r="AU112" s="24" t="s">
        <v>84</v>
      </c>
      <c r="AY112" s="24" t="s">
        <v>129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4" t="s">
        <v>82</v>
      </c>
      <c r="BK112" s="204">
        <f>ROUND(I112*H112,2)</f>
        <v>0</v>
      </c>
      <c r="BL112" s="24" t="s">
        <v>614</v>
      </c>
      <c r="BM112" s="24" t="s">
        <v>640</v>
      </c>
    </row>
    <row r="113" spans="2:65" s="14" customFormat="1" ht="13.5">
      <c r="B113" s="255"/>
      <c r="C113" s="256"/>
      <c r="D113" s="217" t="s">
        <v>138</v>
      </c>
      <c r="E113" s="257" t="s">
        <v>30</v>
      </c>
      <c r="F113" s="258" t="s">
        <v>641</v>
      </c>
      <c r="G113" s="256"/>
      <c r="H113" s="259" t="s">
        <v>30</v>
      </c>
      <c r="I113" s="260"/>
      <c r="J113" s="256"/>
      <c r="K113" s="256"/>
      <c r="L113" s="261"/>
      <c r="M113" s="262"/>
      <c r="N113" s="263"/>
      <c r="O113" s="263"/>
      <c r="P113" s="263"/>
      <c r="Q113" s="263"/>
      <c r="R113" s="263"/>
      <c r="S113" s="263"/>
      <c r="T113" s="264"/>
      <c r="AT113" s="265" t="s">
        <v>138</v>
      </c>
      <c r="AU113" s="265" t="s">
        <v>84</v>
      </c>
      <c r="AV113" s="14" t="s">
        <v>82</v>
      </c>
      <c r="AW113" s="14" t="s">
        <v>37</v>
      </c>
      <c r="AX113" s="14" t="s">
        <v>74</v>
      </c>
      <c r="AY113" s="265" t="s">
        <v>129</v>
      </c>
    </row>
    <row r="114" spans="2:65" s="14" customFormat="1" ht="13.5">
      <c r="B114" s="255"/>
      <c r="C114" s="256"/>
      <c r="D114" s="217" t="s">
        <v>138</v>
      </c>
      <c r="E114" s="257" t="s">
        <v>30</v>
      </c>
      <c r="F114" s="258" t="s">
        <v>642</v>
      </c>
      <c r="G114" s="256"/>
      <c r="H114" s="259" t="s">
        <v>30</v>
      </c>
      <c r="I114" s="260"/>
      <c r="J114" s="256"/>
      <c r="K114" s="256"/>
      <c r="L114" s="261"/>
      <c r="M114" s="262"/>
      <c r="N114" s="263"/>
      <c r="O114" s="263"/>
      <c r="P114" s="263"/>
      <c r="Q114" s="263"/>
      <c r="R114" s="263"/>
      <c r="S114" s="263"/>
      <c r="T114" s="264"/>
      <c r="AT114" s="265" t="s">
        <v>138</v>
      </c>
      <c r="AU114" s="265" t="s">
        <v>84</v>
      </c>
      <c r="AV114" s="14" t="s">
        <v>82</v>
      </c>
      <c r="AW114" s="14" t="s">
        <v>37</v>
      </c>
      <c r="AX114" s="14" t="s">
        <v>74</v>
      </c>
      <c r="AY114" s="265" t="s">
        <v>129</v>
      </c>
    </row>
    <row r="115" spans="2:65" s="11" customFormat="1" ht="13.5">
      <c r="B115" s="205"/>
      <c r="C115" s="206"/>
      <c r="D115" s="207" t="s">
        <v>138</v>
      </c>
      <c r="E115" s="208" t="s">
        <v>30</v>
      </c>
      <c r="F115" s="209" t="s">
        <v>82</v>
      </c>
      <c r="G115" s="206"/>
      <c r="H115" s="210">
        <v>1</v>
      </c>
      <c r="I115" s="211"/>
      <c r="J115" s="206"/>
      <c r="K115" s="206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138</v>
      </c>
      <c r="AU115" s="216" t="s">
        <v>84</v>
      </c>
      <c r="AV115" s="11" t="s">
        <v>84</v>
      </c>
      <c r="AW115" s="11" t="s">
        <v>37</v>
      </c>
      <c r="AX115" s="11" t="s">
        <v>82</v>
      </c>
      <c r="AY115" s="216" t="s">
        <v>129</v>
      </c>
    </row>
    <row r="116" spans="2:65" s="1" customFormat="1" ht="22.5" customHeight="1">
      <c r="B116" s="41"/>
      <c r="C116" s="193" t="s">
        <v>151</v>
      </c>
      <c r="D116" s="193" t="s">
        <v>131</v>
      </c>
      <c r="E116" s="194" t="s">
        <v>643</v>
      </c>
      <c r="F116" s="195" t="s">
        <v>644</v>
      </c>
      <c r="G116" s="196" t="s">
        <v>345</v>
      </c>
      <c r="H116" s="197">
        <v>1</v>
      </c>
      <c r="I116" s="198"/>
      <c r="J116" s="199">
        <f>ROUND(I116*H116,2)</f>
        <v>0</v>
      </c>
      <c r="K116" s="195" t="s">
        <v>30</v>
      </c>
      <c r="L116" s="61"/>
      <c r="M116" s="200" t="s">
        <v>30</v>
      </c>
      <c r="N116" s="201" t="s">
        <v>45</v>
      </c>
      <c r="O116" s="42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AR116" s="24" t="s">
        <v>614</v>
      </c>
      <c r="AT116" s="24" t="s">
        <v>131</v>
      </c>
      <c r="AU116" s="24" t="s">
        <v>84</v>
      </c>
      <c r="AY116" s="24" t="s">
        <v>129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4" t="s">
        <v>82</v>
      </c>
      <c r="BK116" s="204">
        <f>ROUND(I116*H116,2)</f>
        <v>0</v>
      </c>
      <c r="BL116" s="24" t="s">
        <v>614</v>
      </c>
      <c r="BM116" s="24" t="s">
        <v>645</v>
      </c>
    </row>
    <row r="117" spans="2:65" s="14" customFormat="1" ht="13.5">
      <c r="B117" s="255"/>
      <c r="C117" s="256"/>
      <c r="D117" s="217" t="s">
        <v>138</v>
      </c>
      <c r="E117" s="257" t="s">
        <v>30</v>
      </c>
      <c r="F117" s="258" t="s">
        <v>646</v>
      </c>
      <c r="G117" s="256"/>
      <c r="H117" s="259" t="s">
        <v>30</v>
      </c>
      <c r="I117" s="260"/>
      <c r="J117" s="256"/>
      <c r="K117" s="256"/>
      <c r="L117" s="261"/>
      <c r="M117" s="262"/>
      <c r="N117" s="263"/>
      <c r="O117" s="263"/>
      <c r="P117" s="263"/>
      <c r="Q117" s="263"/>
      <c r="R117" s="263"/>
      <c r="S117" s="263"/>
      <c r="T117" s="264"/>
      <c r="AT117" s="265" t="s">
        <v>138</v>
      </c>
      <c r="AU117" s="265" t="s">
        <v>84</v>
      </c>
      <c r="AV117" s="14" t="s">
        <v>82</v>
      </c>
      <c r="AW117" s="14" t="s">
        <v>37</v>
      </c>
      <c r="AX117" s="14" t="s">
        <v>74</v>
      </c>
      <c r="AY117" s="265" t="s">
        <v>129</v>
      </c>
    </row>
    <row r="118" spans="2:65" s="14" customFormat="1" ht="13.5">
      <c r="B118" s="255"/>
      <c r="C118" s="256"/>
      <c r="D118" s="217" t="s">
        <v>138</v>
      </c>
      <c r="E118" s="257" t="s">
        <v>30</v>
      </c>
      <c r="F118" s="258" t="s">
        <v>647</v>
      </c>
      <c r="G118" s="256"/>
      <c r="H118" s="259" t="s">
        <v>30</v>
      </c>
      <c r="I118" s="260"/>
      <c r="J118" s="256"/>
      <c r="K118" s="256"/>
      <c r="L118" s="261"/>
      <c r="M118" s="262"/>
      <c r="N118" s="263"/>
      <c r="O118" s="263"/>
      <c r="P118" s="263"/>
      <c r="Q118" s="263"/>
      <c r="R118" s="263"/>
      <c r="S118" s="263"/>
      <c r="T118" s="264"/>
      <c r="AT118" s="265" t="s">
        <v>138</v>
      </c>
      <c r="AU118" s="265" t="s">
        <v>84</v>
      </c>
      <c r="AV118" s="14" t="s">
        <v>82</v>
      </c>
      <c r="AW118" s="14" t="s">
        <v>37</v>
      </c>
      <c r="AX118" s="14" t="s">
        <v>74</v>
      </c>
      <c r="AY118" s="265" t="s">
        <v>129</v>
      </c>
    </row>
    <row r="119" spans="2:65" s="11" customFormat="1" ht="13.5">
      <c r="B119" s="205"/>
      <c r="C119" s="206"/>
      <c r="D119" s="207" t="s">
        <v>138</v>
      </c>
      <c r="E119" s="208" t="s">
        <v>30</v>
      </c>
      <c r="F119" s="209" t="s">
        <v>82</v>
      </c>
      <c r="G119" s="206"/>
      <c r="H119" s="210">
        <v>1</v>
      </c>
      <c r="I119" s="211"/>
      <c r="J119" s="206"/>
      <c r="K119" s="206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138</v>
      </c>
      <c r="AU119" s="216" t="s">
        <v>84</v>
      </c>
      <c r="AV119" s="11" t="s">
        <v>84</v>
      </c>
      <c r="AW119" s="11" t="s">
        <v>37</v>
      </c>
      <c r="AX119" s="11" t="s">
        <v>82</v>
      </c>
      <c r="AY119" s="216" t="s">
        <v>129</v>
      </c>
    </row>
    <row r="120" spans="2:65" s="1" customFormat="1" ht="22.5" customHeight="1">
      <c r="B120" s="41"/>
      <c r="C120" s="193" t="s">
        <v>156</v>
      </c>
      <c r="D120" s="193" t="s">
        <v>131</v>
      </c>
      <c r="E120" s="194" t="s">
        <v>648</v>
      </c>
      <c r="F120" s="195" t="s">
        <v>649</v>
      </c>
      <c r="G120" s="196" t="s">
        <v>613</v>
      </c>
      <c r="H120" s="197">
        <v>1</v>
      </c>
      <c r="I120" s="198"/>
      <c r="J120" s="199">
        <f>ROUND(I120*H120,2)</f>
        <v>0</v>
      </c>
      <c r="K120" s="195" t="s">
        <v>30</v>
      </c>
      <c r="L120" s="61"/>
      <c r="M120" s="200" t="s">
        <v>30</v>
      </c>
      <c r="N120" s="201" t="s">
        <v>45</v>
      </c>
      <c r="O120" s="42"/>
      <c r="P120" s="202">
        <f>O120*H120</f>
        <v>0</v>
      </c>
      <c r="Q120" s="202">
        <v>0</v>
      </c>
      <c r="R120" s="202">
        <f>Q120*H120</f>
        <v>0</v>
      </c>
      <c r="S120" s="202">
        <v>0</v>
      </c>
      <c r="T120" s="203">
        <f>S120*H120</f>
        <v>0</v>
      </c>
      <c r="AR120" s="24" t="s">
        <v>614</v>
      </c>
      <c r="AT120" s="24" t="s">
        <v>131</v>
      </c>
      <c r="AU120" s="24" t="s">
        <v>84</v>
      </c>
      <c r="AY120" s="24" t="s">
        <v>129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24" t="s">
        <v>82</v>
      </c>
      <c r="BK120" s="204">
        <f>ROUND(I120*H120,2)</f>
        <v>0</v>
      </c>
      <c r="BL120" s="24" t="s">
        <v>614</v>
      </c>
      <c r="BM120" s="24" t="s">
        <v>650</v>
      </c>
    </row>
    <row r="121" spans="2:65" s="14" customFormat="1" ht="13.5">
      <c r="B121" s="255"/>
      <c r="C121" s="256"/>
      <c r="D121" s="217" t="s">
        <v>138</v>
      </c>
      <c r="E121" s="257" t="s">
        <v>30</v>
      </c>
      <c r="F121" s="258" t="s">
        <v>649</v>
      </c>
      <c r="G121" s="256"/>
      <c r="H121" s="259" t="s">
        <v>30</v>
      </c>
      <c r="I121" s="260"/>
      <c r="J121" s="256"/>
      <c r="K121" s="256"/>
      <c r="L121" s="261"/>
      <c r="M121" s="262"/>
      <c r="N121" s="263"/>
      <c r="O121" s="263"/>
      <c r="P121" s="263"/>
      <c r="Q121" s="263"/>
      <c r="R121" s="263"/>
      <c r="S121" s="263"/>
      <c r="T121" s="264"/>
      <c r="AT121" s="265" t="s">
        <v>138</v>
      </c>
      <c r="AU121" s="265" t="s">
        <v>84</v>
      </c>
      <c r="AV121" s="14" t="s">
        <v>82</v>
      </c>
      <c r="AW121" s="14" t="s">
        <v>37</v>
      </c>
      <c r="AX121" s="14" t="s">
        <v>74</v>
      </c>
      <c r="AY121" s="265" t="s">
        <v>129</v>
      </c>
    </row>
    <row r="122" spans="2:65" s="11" customFormat="1" ht="13.5">
      <c r="B122" s="205"/>
      <c r="C122" s="206"/>
      <c r="D122" s="217" t="s">
        <v>138</v>
      </c>
      <c r="E122" s="220" t="s">
        <v>30</v>
      </c>
      <c r="F122" s="221" t="s">
        <v>82</v>
      </c>
      <c r="G122" s="206"/>
      <c r="H122" s="222">
        <v>1</v>
      </c>
      <c r="I122" s="211"/>
      <c r="J122" s="206"/>
      <c r="K122" s="206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138</v>
      </c>
      <c r="AU122" s="216" t="s">
        <v>84</v>
      </c>
      <c r="AV122" s="11" t="s">
        <v>84</v>
      </c>
      <c r="AW122" s="11" t="s">
        <v>37</v>
      </c>
      <c r="AX122" s="11" t="s">
        <v>82</v>
      </c>
      <c r="AY122" s="216" t="s">
        <v>129</v>
      </c>
    </row>
    <row r="123" spans="2:65" s="10" customFormat="1" ht="29.85" customHeight="1">
      <c r="B123" s="176"/>
      <c r="C123" s="177"/>
      <c r="D123" s="190" t="s">
        <v>73</v>
      </c>
      <c r="E123" s="191" t="s">
        <v>651</v>
      </c>
      <c r="F123" s="191" t="s">
        <v>652</v>
      </c>
      <c r="G123" s="177"/>
      <c r="H123" s="177"/>
      <c r="I123" s="180"/>
      <c r="J123" s="192">
        <f>BK123</f>
        <v>0</v>
      </c>
      <c r="K123" s="177"/>
      <c r="L123" s="182"/>
      <c r="M123" s="183"/>
      <c r="N123" s="184"/>
      <c r="O123" s="184"/>
      <c r="P123" s="185">
        <f>SUM(P124:P129)</f>
        <v>0</v>
      </c>
      <c r="Q123" s="184"/>
      <c r="R123" s="185">
        <f>SUM(R124:R129)</f>
        <v>0</v>
      </c>
      <c r="S123" s="184"/>
      <c r="T123" s="186">
        <f>SUM(T124:T129)</f>
        <v>0</v>
      </c>
      <c r="AR123" s="187" t="s">
        <v>151</v>
      </c>
      <c r="AT123" s="188" t="s">
        <v>73</v>
      </c>
      <c r="AU123" s="188" t="s">
        <v>82</v>
      </c>
      <c r="AY123" s="187" t="s">
        <v>129</v>
      </c>
      <c r="BK123" s="189">
        <f>SUM(BK124:BK129)</f>
        <v>0</v>
      </c>
    </row>
    <row r="124" spans="2:65" s="1" customFormat="1" ht="22.5" customHeight="1">
      <c r="B124" s="41"/>
      <c r="C124" s="193" t="s">
        <v>161</v>
      </c>
      <c r="D124" s="193" t="s">
        <v>131</v>
      </c>
      <c r="E124" s="194" t="s">
        <v>653</v>
      </c>
      <c r="F124" s="195" t="s">
        <v>654</v>
      </c>
      <c r="G124" s="196" t="s">
        <v>345</v>
      </c>
      <c r="H124" s="197">
        <v>1</v>
      </c>
      <c r="I124" s="198"/>
      <c r="J124" s="199">
        <f>ROUND(I124*H124,2)</f>
        <v>0</v>
      </c>
      <c r="K124" s="195" t="s">
        <v>30</v>
      </c>
      <c r="L124" s="61"/>
      <c r="M124" s="200" t="s">
        <v>30</v>
      </c>
      <c r="N124" s="201" t="s">
        <v>45</v>
      </c>
      <c r="O124" s="42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AR124" s="24" t="s">
        <v>614</v>
      </c>
      <c r="AT124" s="24" t="s">
        <v>131</v>
      </c>
      <c r="AU124" s="24" t="s">
        <v>84</v>
      </c>
      <c r="AY124" s="24" t="s">
        <v>129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24" t="s">
        <v>82</v>
      </c>
      <c r="BK124" s="204">
        <f>ROUND(I124*H124,2)</f>
        <v>0</v>
      </c>
      <c r="BL124" s="24" t="s">
        <v>614</v>
      </c>
      <c r="BM124" s="24" t="s">
        <v>655</v>
      </c>
    </row>
    <row r="125" spans="2:65" s="14" customFormat="1" ht="13.5">
      <c r="B125" s="255"/>
      <c r="C125" s="256"/>
      <c r="D125" s="217" t="s">
        <v>138</v>
      </c>
      <c r="E125" s="257" t="s">
        <v>30</v>
      </c>
      <c r="F125" s="258" t="s">
        <v>649</v>
      </c>
      <c r="G125" s="256"/>
      <c r="H125" s="259" t="s">
        <v>30</v>
      </c>
      <c r="I125" s="260"/>
      <c r="J125" s="256"/>
      <c r="K125" s="256"/>
      <c r="L125" s="261"/>
      <c r="M125" s="262"/>
      <c r="N125" s="263"/>
      <c r="O125" s="263"/>
      <c r="P125" s="263"/>
      <c r="Q125" s="263"/>
      <c r="R125" s="263"/>
      <c r="S125" s="263"/>
      <c r="T125" s="264"/>
      <c r="AT125" s="265" t="s">
        <v>138</v>
      </c>
      <c r="AU125" s="265" t="s">
        <v>84</v>
      </c>
      <c r="AV125" s="14" t="s">
        <v>82</v>
      </c>
      <c r="AW125" s="14" t="s">
        <v>37</v>
      </c>
      <c r="AX125" s="14" t="s">
        <v>74</v>
      </c>
      <c r="AY125" s="265" t="s">
        <v>129</v>
      </c>
    </row>
    <row r="126" spans="2:65" s="11" customFormat="1" ht="13.5">
      <c r="B126" s="205"/>
      <c r="C126" s="206"/>
      <c r="D126" s="207" t="s">
        <v>138</v>
      </c>
      <c r="E126" s="208" t="s">
        <v>30</v>
      </c>
      <c r="F126" s="209" t="s">
        <v>82</v>
      </c>
      <c r="G126" s="206"/>
      <c r="H126" s="210">
        <v>1</v>
      </c>
      <c r="I126" s="211"/>
      <c r="J126" s="206"/>
      <c r="K126" s="206"/>
      <c r="L126" s="212"/>
      <c r="M126" s="213"/>
      <c r="N126" s="214"/>
      <c r="O126" s="214"/>
      <c r="P126" s="214"/>
      <c r="Q126" s="214"/>
      <c r="R126" s="214"/>
      <c r="S126" s="214"/>
      <c r="T126" s="215"/>
      <c r="AT126" s="216" t="s">
        <v>138</v>
      </c>
      <c r="AU126" s="216" t="s">
        <v>84</v>
      </c>
      <c r="AV126" s="11" t="s">
        <v>84</v>
      </c>
      <c r="AW126" s="11" t="s">
        <v>37</v>
      </c>
      <c r="AX126" s="11" t="s">
        <v>82</v>
      </c>
      <c r="AY126" s="216" t="s">
        <v>129</v>
      </c>
    </row>
    <row r="127" spans="2:65" s="1" customFormat="1" ht="22.5" customHeight="1">
      <c r="B127" s="41"/>
      <c r="C127" s="193" t="s">
        <v>168</v>
      </c>
      <c r="D127" s="193" t="s">
        <v>131</v>
      </c>
      <c r="E127" s="194" t="s">
        <v>656</v>
      </c>
      <c r="F127" s="195" t="s">
        <v>657</v>
      </c>
      <c r="G127" s="196" t="s">
        <v>613</v>
      </c>
      <c r="H127" s="197">
        <v>1</v>
      </c>
      <c r="I127" s="198"/>
      <c r="J127" s="199">
        <f>ROUND(I127*H127,2)</f>
        <v>0</v>
      </c>
      <c r="K127" s="195" t="s">
        <v>30</v>
      </c>
      <c r="L127" s="61"/>
      <c r="M127" s="200" t="s">
        <v>30</v>
      </c>
      <c r="N127" s="201" t="s">
        <v>45</v>
      </c>
      <c r="O127" s="42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AR127" s="24" t="s">
        <v>614</v>
      </c>
      <c r="AT127" s="24" t="s">
        <v>131</v>
      </c>
      <c r="AU127" s="24" t="s">
        <v>84</v>
      </c>
      <c r="AY127" s="24" t="s">
        <v>129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24" t="s">
        <v>82</v>
      </c>
      <c r="BK127" s="204">
        <f>ROUND(I127*H127,2)</f>
        <v>0</v>
      </c>
      <c r="BL127" s="24" t="s">
        <v>614</v>
      </c>
      <c r="BM127" s="24" t="s">
        <v>658</v>
      </c>
    </row>
    <row r="128" spans="2:65" s="14" customFormat="1" ht="13.5">
      <c r="B128" s="255"/>
      <c r="C128" s="256"/>
      <c r="D128" s="217" t="s">
        <v>138</v>
      </c>
      <c r="E128" s="257" t="s">
        <v>30</v>
      </c>
      <c r="F128" s="258" t="s">
        <v>657</v>
      </c>
      <c r="G128" s="256"/>
      <c r="H128" s="259" t="s">
        <v>30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AT128" s="265" t="s">
        <v>138</v>
      </c>
      <c r="AU128" s="265" t="s">
        <v>84</v>
      </c>
      <c r="AV128" s="14" t="s">
        <v>82</v>
      </c>
      <c r="AW128" s="14" t="s">
        <v>37</v>
      </c>
      <c r="AX128" s="14" t="s">
        <v>74</v>
      </c>
      <c r="AY128" s="265" t="s">
        <v>129</v>
      </c>
    </row>
    <row r="129" spans="2:65" s="11" customFormat="1" ht="13.5">
      <c r="B129" s="205"/>
      <c r="C129" s="206"/>
      <c r="D129" s="217" t="s">
        <v>138</v>
      </c>
      <c r="E129" s="220" t="s">
        <v>30</v>
      </c>
      <c r="F129" s="221" t="s">
        <v>82</v>
      </c>
      <c r="G129" s="206"/>
      <c r="H129" s="222">
        <v>1</v>
      </c>
      <c r="I129" s="211"/>
      <c r="J129" s="206"/>
      <c r="K129" s="206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138</v>
      </c>
      <c r="AU129" s="216" t="s">
        <v>84</v>
      </c>
      <c r="AV129" s="11" t="s">
        <v>84</v>
      </c>
      <c r="AW129" s="11" t="s">
        <v>37</v>
      </c>
      <c r="AX129" s="11" t="s">
        <v>82</v>
      </c>
      <c r="AY129" s="216" t="s">
        <v>129</v>
      </c>
    </row>
    <row r="130" spans="2:65" s="10" customFormat="1" ht="29.85" customHeight="1">
      <c r="B130" s="176"/>
      <c r="C130" s="177"/>
      <c r="D130" s="190" t="s">
        <v>73</v>
      </c>
      <c r="E130" s="191" t="s">
        <v>659</v>
      </c>
      <c r="F130" s="191" t="s">
        <v>660</v>
      </c>
      <c r="G130" s="177"/>
      <c r="H130" s="177"/>
      <c r="I130" s="180"/>
      <c r="J130" s="192">
        <f>BK130</f>
        <v>0</v>
      </c>
      <c r="K130" s="177"/>
      <c r="L130" s="182"/>
      <c r="M130" s="183"/>
      <c r="N130" s="184"/>
      <c r="O130" s="184"/>
      <c r="P130" s="185">
        <f>SUM(P131:P166)</f>
        <v>0</v>
      </c>
      <c r="Q130" s="184"/>
      <c r="R130" s="185">
        <f>SUM(R131:R166)</f>
        <v>0</v>
      </c>
      <c r="S130" s="184"/>
      <c r="T130" s="186">
        <f>SUM(T131:T166)</f>
        <v>0</v>
      </c>
      <c r="AR130" s="187" t="s">
        <v>151</v>
      </c>
      <c r="AT130" s="188" t="s">
        <v>73</v>
      </c>
      <c r="AU130" s="188" t="s">
        <v>82</v>
      </c>
      <c r="AY130" s="187" t="s">
        <v>129</v>
      </c>
      <c r="BK130" s="189">
        <f>SUM(BK131:BK166)</f>
        <v>0</v>
      </c>
    </row>
    <row r="131" spans="2:65" s="1" customFormat="1" ht="22.5" customHeight="1">
      <c r="B131" s="41"/>
      <c r="C131" s="193" t="s">
        <v>173</v>
      </c>
      <c r="D131" s="193" t="s">
        <v>131</v>
      </c>
      <c r="E131" s="194" t="s">
        <v>661</v>
      </c>
      <c r="F131" s="195" t="s">
        <v>662</v>
      </c>
      <c r="G131" s="196" t="s">
        <v>613</v>
      </c>
      <c r="H131" s="197">
        <v>1</v>
      </c>
      <c r="I131" s="198"/>
      <c r="J131" s="199">
        <f>ROUND(I131*H131,2)</f>
        <v>0</v>
      </c>
      <c r="K131" s="195" t="s">
        <v>30</v>
      </c>
      <c r="L131" s="61"/>
      <c r="M131" s="200" t="s">
        <v>30</v>
      </c>
      <c r="N131" s="201" t="s">
        <v>45</v>
      </c>
      <c r="O131" s="42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AR131" s="24" t="s">
        <v>614</v>
      </c>
      <c r="AT131" s="24" t="s">
        <v>131</v>
      </c>
      <c r="AU131" s="24" t="s">
        <v>84</v>
      </c>
      <c r="AY131" s="24" t="s">
        <v>129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24" t="s">
        <v>82</v>
      </c>
      <c r="BK131" s="204">
        <f>ROUND(I131*H131,2)</f>
        <v>0</v>
      </c>
      <c r="BL131" s="24" t="s">
        <v>614</v>
      </c>
      <c r="BM131" s="24" t="s">
        <v>663</v>
      </c>
    </row>
    <row r="132" spans="2:65" s="14" customFormat="1" ht="13.5">
      <c r="B132" s="255"/>
      <c r="C132" s="256"/>
      <c r="D132" s="217" t="s">
        <v>138</v>
      </c>
      <c r="E132" s="257" t="s">
        <v>30</v>
      </c>
      <c r="F132" s="258" t="s">
        <v>664</v>
      </c>
      <c r="G132" s="256"/>
      <c r="H132" s="259" t="s">
        <v>30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AT132" s="265" t="s">
        <v>138</v>
      </c>
      <c r="AU132" s="265" t="s">
        <v>84</v>
      </c>
      <c r="AV132" s="14" t="s">
        <v>82</v>
      </c>
      <c r="AW132" s="14" t="s">
        <v>37</v>
      </c>
      <c r="AX132" s="14" t="s">
        <v>74</v>
      </c>
      <c r="AY132" s="265" t="s">
        <v>129</v>
      </c>
    </row>
    <row r="133" spans="2:65" s="14" customFormat="1" ht="13.5">
      <c r="B133" s="255"/>
      <c r="C133" s="256"/>
      <c r="D133" s="217" t="s">
        <v>138</v>
      </c>
      <c r="E133" s="257" t="s">
        <v>30</v>
      </c>
      <c r="F133" s="258" t="s">
        <v>665</v>
      </c>
      <c r="G133" s="256"/>
      <c r="H133" s="259" t="s">
        <v>30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AT133" s="265" t="s">
        <v>138</v>
      </c>
      <c r="AU133" s="265" t="s">
        <v>84</v>
      </c>
      <c r="AV133" s="14" t="s">
        <v>82</v>
      </c>
      <c r="AW133" s="14" t="s">
        <v>37</v>
      </c>
      <c r="AX133" s="14" t="s">
        <v>74</v>
      </c>
      <c r="AY133" s="265" t="s">
        <v>129</v>
      </c>
    </row>
    <row r="134" spans="2:65" s="14" customFormat="1" ht="13.5">
      <c r="B134" s="255"/>
      <c r="C134" s="256"/>
      <c r="D134" s="217" t="s">
        <v>138</v>
      </c>
      <c r="E134" s="257" t="s">
        <v>30</v>
      </c>
      <c r="F134" s="258" t="s">
        <v>666</v>
      </c>
      <c r="G134" s="256"/>
      <c r="H134" s="259" t="s">
        <v>30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AT134" s="265" t="s">
        <v>138</v>
      </c>
      <c r="AU134" s="265" t="s">
        <v>84</v>
      </c>
      <c r="AV134" s="14" t="s">
        <v>82</v>
      </c>
      <c r="AW134" s="14" t="s">
        <v>37</v>
      </c>
      <c r="AX134" s="14" t="s">
        <v>74</v>
      </c>
      <c r="AY134" s="265" t="s">
        <v>129</v>
      </c>
    </row>
    <row r="135" spans="2:65" s="11" customFormat="1" ht="13.5">
      <c r="B135" s="205"/>
      <c r="C135" s="206"/>
      <c r="D135" s="207" t="s">
        <v>138</v>
      </c>
      <c r="E135" s="208" t="s">
        <v>30</v>
      </c>
      <c r="F135" s="209" t="s">
        <v>82</v>
      </c>
      <c r="G135" s="206"/>
      <c r="H135" s="210">
        <v>1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138</v>
      </c>
      <c r="AU135" s="216" t="s">
        <v>84</v>
      </c>
      <c r="AV135" s="11" t="s">
        <v>84</v>
      </c>
      <c r="AW135" s="11" t="s">
        <v>37</v>
      </c>
      <c r="AX135" s="11" t="s">
        <v>82</v>
      </c>
      <c r="AY135" s="216" t="s">
        <v>129</v>
      </c>
    </row>
    <row r="136" spans="2:65" s="1" customFormat="1" ht="22.5" customHeight="1">
      <c r="B136" s="41"/>
      <c r="C136" s="193" t="s">
        <v>178</v>
      </c>
      <c r="D136" s="193" t="s">
        <v>131</v>
      </c>
      <c r="E136" s="194" t="s">
        <v>667</v>
      </c>
      <c r="F136" s="195" t="s">
        <v>668</v>
      </c>
      <c r="G136" s="196" t="s">
        <v>345</v>
      </c>
      <c r="H136" s="197">
        <v>1</v>
      </c>
      <c r="I136" s="198"/>
      <c r="J136" s="199">
        <f>ROUND(I136*H136,2)</f>
        <v>0</v>
      </c>
      <c r="K136" s="195" t="s">
        <v>30</v>
      </c>
      <c r="L136" s="61"/>
      <c r="M136" s="200" t="s">
        <v>30</v>
      </c>
      <c r="N136" s="201" t="s">
        <v>45</v>
      </c>
      <c r="O136" s="42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AR136" s="24" t="s">
        <v>614</v>
      </c>
      <c r="AT136" s="24" t="s">
        <v>131</v>
      </c>
      <c r="AU136" s="24" t="s">
        <v>84</v>
      </c>
      <c r="AY136" s="24" t="s">
        <v>129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24" t="s">
        <v>82</v>
      </c>
      <c r="BK136" s="204">
        <f>ROUND(I136*H136,2)</f>
        <v>0</v>
      </c>
      <c r="BL136" s="24" t="s">
        <v>614</v>
      </c>
      <c r="BM136" s="24" t="s">
        <v>669</v>
      </c>
    </row>
    <row r="137" spans="2:65" s="14" customFormat="1" ht="13.5">
      <c r="B137" s="255"/>
      <c r="C137" s="256"/>
      <c r="D137" s="217" t="s">
        <v>138</v>
      </c>
      <c r="E137" s="257" t="s">
        <v>30</v>
      </c>
      <c r="F137" s="258" t="s">
        <v>670</v>
      </c>
      <c r="G137" s="256"/>
      <c r="H137" s="259" t="s">
        <v>30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AT137" s="265" t="s">
        <v>138</v>
      </c>
      <c r="AU137" s="265" t="s">
        <v>84</v>
      </c>
      <c r="AV137" s="14" t="s">
        <v>82</v>
      </c>
      <c r="AW137" s="14" t="s">
        <v>37</v>
      </c>
      <c r="AX137" s="14" t="s">
        <v>74</v>
      </c>
      <c r="AY137" s="265" t="s">
        <v>129</v>
      </c>
    </row>
    <row r="138" spans="2:65" s="14" customFormat="1" ht="13.5">
      <c r="B138" s="255"/>
      <c r="C138" s="256"/>
      <c r="D138" s="217" t="s">
        <v>138</v>
      </c>
      <c r="E138" s="257" t="s">
        <v>30</v>
      </c>
      <c r="F138" s="258" t="s">
        <v>671</v>
      </c>
      <c r="G138" s="256"/>
      <c r="H138" s="259" t="s">
        <v>30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AT138" s="265" t="s">
        <v>138</v>
      </c>
      <c r="AU138" s="265" t="s">
        <v>84</v>
      </c>
      <c r="AV138" s="14" t="s">
        <v>82</v>
      </c>
      <c r="AW138" s="14" t="s">
        <v>37</v>
      </c>
      <c r="AX138" s="14" t="s">
        <v>74</v>
      </c>
      <c r="AY138" s="265" t="s">
        <v>129</v>
      </c>
    </row>
    <row r="139" spans="2:65" s="14" customFormat="1" ht="13.5">
      <c r="B139" s="255"/>
      <c r="C139" s="256"/>
      <c r="D139" s="217" t="s">
        <v>138</v>
      </c>
      <c r="E139" s="257" t="s">
        <v>30</v>
      </c>
      <c r="F139" s="258" t="s">
        <v>672</v>
      </c>
      <c r="G139" s="256"/>
      <c r="H139" s="259" t="s">
        <v>30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AT139" s="265" t="s">
        <v>138</v>
      </c>
      <c r="AU139" s="265" t="s">
        <v>84</v>
      </c>
      <c r="AV139" s="14" t="s">
        <v>82</v>
      </c>
      <c r="AW139" s="14" t="s">
        <v>37</v>
      </c>
      <c r="AX139" s="14" t="s">
        <v>74</v>
      </c>
      <c r="AY139" s="265" t="s">
        <v>129</v>
      </c>
    </row>
    <row r="140" spans="2:65" s="14" customFormat="1" ht="13.5">
      <c r="B140" s="255"/>
      <c r="C140" s="256"/>
      <c r="D140" s="217" t="s">
        <v>138</v>
      </c>
      <c r="E140" s="257" t="s">
        <v>30</v>
      </c>
      <c r="F140" s="258" t="s">
        <v>673</v>
      </c>
      <c r="G140" s="256"/>
      <c r="H140" s="259" t="s">
        <v>30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AT140" s="265" t="s">
        <v>138</v>
      </c>
      <c r="AU140" s="265" t="s">
        <v>84</v>
      </c>
      <c r="AV140" s="14" t="s">
        <v>82</v>
      </c>
      <c r="AW140" s="14" t="s">
        <v>37</v>
      </c>
      <c r="AX140" s="14" t="s">
        <v>74</v>
      </c>
      <c r="AY140" s="265" t="s">
        <v>129</v>
      </c>
    </row>
    <row r="141" spans="2:65" s="11" customFormat="1" ht="13.5">
      <c r="B141" s="205"/>
      <c r="C141" s="206"/>
      <c r="D141" s="207" t="s">
        <v>138</v>
      </c>
      <c r="E141" s="208" t="s">
        <v>30</v>
      </c>
      <c r="F141" s="209" t="s">
        <v>82</v>
      </c>
      <c r="G141" s="206"/>
      <c r="H141" s="210">
        <v>1</v>
      </c>
      <c r="I141" s="211"/>
      <c r="J141" s="206"/>
      <c r="K141" s="206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138</v>
      </c>
      <c r="AU141" s="216" t="s">
        <v>84</v>
      </c>
      <c r="AV141" s="11" t="s">
        <v>84</v>
      </c>
      <c r="AW141" s="11" t="s">
        <v>37</v>
      </c>
      <c r="AX141" s="11" t="s">
        <v>82</v>
      </c>
      <c r="AY141" s="216" t="s">
        <v>129</v>
      </c>
    </row>
    <row r="142" spans="2:65" s="1" customFormat="1" ht="22.5" customHeight="1">
      <c r="B142" s="41"/>
      <c r="C142" s="193" t="s">
        <v>183</v>
      </c>
      <c r="D142" s="193" t="s">
        <v>131</v>
      </c>
      <c r="E142" s="194" t="s">
        <v>674</v>
      </c>
      <c r="F142" s="195" t="s">
        <v>675</v>
      </c>
      <c r="G142" s="196" t="s">
        <v>345</v>
      </c>
      <c r="H142" s="197">
        <v>1</v>
      </c>
      <c r="I142" s="198"/>
      <c r="J142" s="199">
        <f>ROUND(I142*H142,2)</f>
        <v>0</v>
      </c>
      <c r="K142" s="195" t="s">
        <v>30</v>
      </c>
      <c r="L142" s="61"/>
      <c r="M142" s="200" t="s">
        <v>30</v>
      </c>
      <c r="N142" s="201" t="s">
        <v>45</v>
      </c>
      <c r="O142" s="42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AR142" s="24" t="s">
        <v>614</v>
      </c>
      <c r="AT142" s="24" t="s">
        <v>131</v>
      </c>
      <c r="AU142" s="24" t="s">
        <v>84</v>
      </c>
      <c r="AY142" s="24" t="s">
        <v>129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24" t="s">
        <v>82</v>
      </c>
      <c r="BK142" s="204">
        <f>ROUND(I142*H142,2)</f>
        <v>0</v>
      </c>
      <c r="BL142" s="24" t="s">
        <v>614</v>
      </c>
      <c r="BM142" s="24" t="s">
        <v>676</v>
      </c>
    </row>
    <row r="143" spans="2:65" s="14" customFormat="1" ht="13.5">
      <c r="B143" s="255"/>
      <c r="C143" s="256"/>
      <c r="D143" s="217" t="s">
        <v>138</v>
      </c>
      <c r="E143" s="257" t="s">
        <v>30</v>
      </c>
      <c r="F143" s="258" t="s">
        <v>677</v>
      </c>
      <c r="G143" s="256"/>
      <c r="H143" s="259" t="s">
        <v>30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AT143" s="265" t="s">
        <v>138</v>
      </c>
      <c r="AU143" s="265" t="s">
        <v>84</v>
      </c>
      <c r="AV143" s="14" t="s">
        <v>82</v>
      </c>
      <c r="AW143" s="14" t="s">
        <v>37</v>
      </c>
      <c r="AX143" s="14" t="s">
        <v>74</v>
      </c>
      <c r="AY143" s="265" t="s">
        <v>129</v>
      </c>
    </row>
    <row r="144" spans="2:65" s="11" customFormat="1" ht="13.5">
      <c r="B144" s="205"/>
      <c r="C144" s="206"/>
      <c r="D144" s="207" t="s">
        <v>138</v>
      </c>
      <c r="E144" s="208" t="s">
        <v>30</v>
      </c>
      <c r="F144" s="209" t="s">
        <v>82</v>
      </c>
      <c r="G144" s="206"/>
      <c r="H144" s="210">
        <v>1</v>
      </c>
      <c r="I144" s="211"/>
      <c r="J144" s="206"/>
      <c r="K144" s="206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138</v>
      </c>
      <c r="AU144" s="216" t="s">
        <v>84</v>
      </c>
      <c r="AV144" s="11" t="s">
        <v>84</v>
      </c>
      <c r="AW144" s="11" t="s">
        <v>37</v>
      </c>
      <c r="AX144" s="11" t="s">
        <v>82</v>
      </c>
      <c r="AY144" s="216" t="s">
        <v>129</v>
      </c>
    </row>
    <row r="145" spans="2:65" s="1" customFormat="1" ht="22.5" customHeight="1">
      <c r="B145" s="41"/>
      <c r="C145" s="193" t="s">
        <v>188</v>
      </c>
      <c r="D145" s="193" t="s">
        <v>131</v>
      </c>
      <c r="E145" s="194" t="s">
        <v>678</v>
      </c>
      <c r="F145" s="195" t="s">
        <v>679</v>
      </c>
      <c r="G145" s="196" t="s">
        <v>613</v>
      </c>
      <c r="H145" s="197">
        <v>1</v>
      </c>
      <c r="I145" s="198"/>
      <c r="J145" s="199">
        <f>ROUND(I145*H145,2)</f>
        <v>0</v>
      </c>
      <c r="K145" s="195" t="s">
        <v>30</v>
      </c>
      <c r="L145" s="61"/>
      <c r="M145" s="200" t="s">
        <v>30</v>
      </c>
      <c r="N145" s="201" t="s">
        <v>45</v>
      </c>
      <c r="O145" s="42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AR145" s="24" t="s">
        <v>614</v>
      </c>
      <c r="AT145" s="24" t="s">
        <v>131</v>
      </c>
      <c r="AU145" s="24" t="s">
        <v>84</v>
      </c>
      <c r="AY145" s="24" t="s">
        <v>129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24" t="s">
        <v>82</v>
      </c>
      <c r="BK145" s="204">
        <f>ROUND(I145*H145,2)</f>
        <v>0</v>
      </c>
      <c r="BL145" s="24" t="s">
        <v>614</v>
      </c>
      <c r="BM145" s="24" t="s">
        <v>680</v>
      </c>
    </row>
    <row r="146" spans="2:65" s="14" customFormat="1" ht="13.5">
      <c r="B146" s="255"/>
      <c r="C146" s="256"/>
      <c r="D146" s="217" t="s">
        <v>138</v>
      </c>
      <c r="E146" s="257" t="s">
        <v>30</v>
      </c>
      <c r="F146" s="258" t="s">
        <v>681</v>
      </c>
      <c r="G146" s="256"/>
      <c r="H146" s="259" t="s">
        <v>30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AT146" s="265" t="s">
        <v>138</v>
      </c>
      <c r="AU146" s="265" t="s">
        <v>84</v>
      </c>
      <c r="AV146" s="14" t="s">
        <v>82</v>
      </c>
      <c r="AW146" s="14" t="s">
        <v>37</v>
      </c>
      <c r="AX146" s="14" t="s">
        <v>74</v>
      </c>
      <c r="AY146" s="265" t="s">
        <v>129</v>
      </c>
    </row>
    <row r="147" spans="2:65" s="14" customFormat="1" ht="13.5">
      <c r="B147" s="255"/>
      <c r="C147" s="256"/>
      <c r="D147" s="217" t="s">
        <v>138</v>
      </c>
      <c r="E147" s="257" t="s">
        <v>30</v>
      </c>
      <c r="F147" s="258" t="s">
        <v>682</v>
      </c>
      <c r="G147" s="256"/>
      <c r="H147" s="259" t="s">
        <v>30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AT147" s="265" t="s">
        <v>138</v>
      </c>
      <c r="AU147" s="265" t="s">
        <v>84</v>
      </c>
      <c r="AV147" s="14" t="s">
        <v>82</v>
      </c>
      <c r="AW147" s="14" t="s">
        <v>37</v>
      </c>
      <c r="AX147" s="14" t="s">
        <v>74</v>
      </c>
      <c r="AY147" s="265" t="s">
        <v>129</v>
      </c>
    </row>
    <row r="148" spans="2:65" s="11" customFormat="1" ht="13.5">
      <c r="B148" s="205"/>
      <c r="C148" s="206"/>
      <c r="D148" s="207" t="s">
        <v>138</v>
      </c>
      <c r="E148" s="208" t="s">
        <v>30</v>
      </c>
      <c r="F148" s="209" t="s">
        <v>82</v>
      </c>
      <c r="G148" s="206"/>
      <c r="H148" s="210">
        <v>1</v>
      </c>
      <c r="I148" s="211"/>
      <c r="J148" s="206"/>
      <c r="K148" s="206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138</v>
      </c>
      <c r="AU148" s="216" t="s">
        <v>84</v>
      </c>
      <c r="AV148" s="11" t="s">
        <v>84</v>
      </c>
      <c r="AW148" s="11" t="s">
        <v>37</v>
      </c>
      <c r="AX148" s="11" t="s">
        <v>82</v>
      </c>
      <c r="AY148" s="216" t="s">
        <v>129</v>
      </c>
    </row>
    <row r="149" spans="2:65" s="1" customFormat="1" ht="31.5" customHeight="1">
      <c r="B149" s="41"/>
      <c r="C149" s="193" t="s">
        <v>193</v>
      </c>
      <c r="D149" s="193" t="s">
        <v>131</v>
      </c>
      <c r="E149" s="194" t="s">
        <v>683</v>
      </c>
      <c r="F149" s="195" t="s">
        <v>684</v>
      </c>
      <c r="G149" s="196" t="s">
        <v>613</v>
      </c>
      <c r="H149" s="197">
        <v>1</v>
      </c>
      <c r="I149" s="198"/>
      <c r="J149" s="199">
        <f>ROUND(I149*H149,2)</f>
        <v>0</v>
      </c>
      <c r="K149" s="195" t="s">
        <v>30</v>
      </c>
      <c r="L149" s="61"/>
      <c r="M149" s="200" t="s">
        <v>30</v>
      </c>
      <c r="N149" s="201" t="s">
        <v>45</v>
      </c>
      <c r="O149" s="42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AR149" s="24" t="s">
        <v>614</v>
      </c>
      <c r="AT149" s="24" t="s">
        <v>131</v>
      </c>
      <c r="AU149" s="24" t="s">
        <v>84</v>
      </c>
      <c r="AY149" s="24" t="s">
        <v>129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24" t="s">
        <v>82</v>
      </c>
      <c r="BK149" s="204">
        <f>ROUND(I149*H149,2)</f>
        <v>0</v>
      </c>
      <c r="BL149" s="24" t="s">
        <v>614</v>
      </c>
      <c r="BM149" s="24" t="s">
        <v>685</v>
      </c>
    </row>
    <row r="150" spans="2:65" s="11" customFormat="1" ht="13.5">
      <c r="B150" s="205"/>
      <c r="C150" s="206"/>
      <c r="D150" s="207" t="s">
        <v>138</v>
      </c>
      <c r="E150" s="208" t="s">
        <v>30</v>
      </c>
      <c r="F150" s="209" t="s">
        <v>82</v>
      </c>
      <c r="G150" s="206"/>
      <c r="H150" s="210">
        <v>1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138</v>
      </c>
      <c r="AU150" s="216" t="s">
        <v>84</v>
      </c>
      <c r="AV150" s="11" t="s">
        <v>84</v>
      </c>
      <c r="AW150" s="11" t="s">
        <v>37</v>
      </c>
      <c r="AX150" s="11" t="s">
        <v>82</v>
      </c>
      <c r="AY150" s="216" t="s">
        <v>129</v>
      </c>
    </row>
    <row r="151" spans="2:65" s="1" customFormat="1" ht="22.5" customHeight="1">
      <c r="B151" s="41"/>
      <c r="C151" s="193" t="s">
        <v>198</v>
      </c>
      <c r="D151" s="193" t="s">
        <v>131</v>
      </c>
      <c r="E151" s="194" t="s">
        <v>686</v>
      </c>
      <c r="F151" s="195" t="s">
        <v>687</v>
      </c>
      <c r="G151" s="196" t="s">
        <v>613</v>
      </c>
      <c r="H151" s="197">
        <v>1</v>
      </c>
      <c r="I151" s="198"/>
      <c r="J151" s="199">
        <f>ROUND(I151*H151,2)</f>
        <v>0</v>
      </c>
      <c r="K151" s="195" t="s">
        <v>30</v>
      </c>
      <c r="L151" s="61"/>
      <c r="M151" s="200" t="s">
        <v>30</v>
      </c>
      <c r="N151" s="201" t="s">
        <v>45</v>
      </c>
      <c r="O151" s="42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AR151" s="24" t="s">
        <v>614</v>
      </c>
      <c r="AT151" s="24" t="s">
        <v>131</v>
      </c>
      <c r="AU151" s="24" t="s">
        <v>84</v>
      </c>
      <c r="AY151" s="24" t="s">
        <v>129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24" t="s">
        <v>82</v>
      </c>
      <c r="BK151" s="204">
        <f>ROUND(I151*H151,2)</f>
        <v>0</v>
      </c>
      <c r="BL151" s="24" t="s">
        <v>614</v>
      </c>
      <c r="BM151" s="24" t="s">
        <v>688</v>
      </c>
    </row>
    <row r="152" spans="2:65" s="14" customFormat="1" ht="13.5">
      <c r="B152" s="255"/>
      <c r="C152" s="256"/>
      <c r="D152" s="217" t="s">
        <v>138</v>
      </c>
      <c r="E152" s="257" t="s">
        <v>30</v>
      </c>
      <c r="F152" s="258" t="s">
        <v>689</v>
      </c>
      <c r="G152" s="256"/>
      <c r="H152" s="259" t="s">
        <v>30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AT152" s="265" t="s">
        <v>138</v>
      </c>
      <c r="AU152" s="265" t="s">
        <v>84</v>
      </c>
      <c r="AV152" s="14" t="s">
        <v>82</v>
      </c>
      <c r="AW152" s="14" t="s">
        <v>37</v>
      </c>
      <c r="AX152" s="14" t="s">
        <v>74</v>
      </c>
      <c r="AY152" s="265" t="s">
        <v>129</v>
      </c>
    </row>
    <row r="153" spans="2:65" s="14" customFormat="1" ht="13.5">
      <c r="B153" s="255"/>
      <c r="C153" s="256"/>
      <c r="D153" s="217" t="s">
        <v>138</v>
      </c>
      <c r="E153" s="257" t="s">
        <v>30</v>
      </c>
      <c r="F153" s="258" t="s">
        <v>690</v>
      </c>
      <c r="G153" s="256"/>
      <c r="H153" s="259" t="s">
        <v>30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AT153" s="265" t="s">
        <v>138</v>
      </c>
      <c r="AU153" s="265" t="s">
        <v>84</v>
      </c>
      <c r="AV153" s="14" t="s">
        <v>82</v>
      </c>
      <c r="AW153" s="14" t="s">
        <v>37</v>
      </c>
      <c r="AX153" s="14" t="s">
        <v>74</v>
      </c>
      <c r="AY153" s="265" t="s">
        <v>129</v>
      </c>
    </row>
    <row r="154" spans="2:65" s="11" customFormat="1" ht="13.5">
      <c r="B154" s="205"/>
      <c r="C154" s="206"/>
      <c r="D154" s="207" t="s">
        <v>138</v>
      </c>
      <c r="E154" s="208" t="s">
        <v>30</v>
      </c>
      <c r="F154" s="209" t="s">
        <v>82</v>
      </c>
      <c r="G154" s="206"/>
      <c r="H154" s="210">
        <v>1</v>
      </c>
      <c r="I154" s="211"/>
      <c r="J154" s="206"/>
      <c r="K154" s="206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138</v>
      </c>
      <c r="AU154" s="216" t="s">
        <v>84</v>
      </c>
      <c r="AV154" s="11" t="s">
        <v>84</v>
      </c>
      <c r="AW154" s="11" t="s">
        <v>37</v>
      </c>
      <c r="AX154" s="11" t="s">
        <v>82</v>
      </c>
      <c r="AY154" s="216" t="s">
        <v>129</v>
      </c>
    </row>
    <row r="155" spans="2:65" s="1" customFormat="1" ht="22.5" customHeight="1">
      <c r="B155" s="41"/>
      <c r="C155" s="193" t="s">
        <v>10</v>
      </c>
      <c r="D155" s="193" t="s">
        <v>131</v>
      </c>
      <c r="E155" s="194" t="s">
        <v>691</v>
      </c>
      <c r="F155" s="195" t="s">
        <v>687</v>
      </c>
      <c r="G155" s="196" t="s">
        <v>613</v>
      </c>
      <c r="H155" s="197">
        <v>1</v>
      </c>
      <c r="I155" s="198"/>
      <c r="J155" s="199">
        <f>ROUND(I155*H155,2)</f>
        <v>0</v>
      </c>
      <c r="K155" s="195" t="s">
        <v>30</v>
      </c>
      <c r="L155" s="61"/>
      <c r="M155" s="200" t="s">
        <v>30</v>
      </c>
      <c r="N155" s="201" t="s">
        <v>45</v>
      </c>
      <c r="O155" s="42"/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AR155" s="24" t="s">
        <v>614</v>
      </c>
      <c r="AT155" s="24" t="s">
        <v>131</v>
      </c>
      <c r="AU155" s="24" t="s">
        <v>84</v>
      </c>
      <c r="AY155" s="24" t="s">
        <v>129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24" t="s">
        <v>82</v>
      </c>
      <c r="BK155" s="204">
        <f>ROUND(I155*H155,2)</f>
        <v>0</v>
      </c>
      <c r="BL155" s="24" t="s">
        <v>614</v>
      </c>
      <c r="BM155" s="24" t="s">
        <v>692</v>
      </c>
    </row>
    <row r="156" spans="2:65" s="14" customFormat="1" ht="13.5">
      <c r="B156" s="255"/>
      <c r="C156" s="256"/>
      <c r="D156" s="217" t="s">
        <v>138</v>
      </c>
      <c r="E156" s="257" t="s">
        <v>30</v>
      </c>
      <c r="F156" s="258" t="s">
        <v>693</v>
      </c>
      <c r="G156" s="256"/>
      <c r="H156" s="259" t="s">
        <v>30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AT156" s="265" t="s">
        <v>138</v>
      </c>
      <c r="AU156" s="265" t="s">
        <v>84</v>
      </c>
      <c r="AV156" s="14" t="s">
        <v>82</v>
      </c>
      <c r="AW156" s="14" t="s">
        <v>37</v>
      </c>
      <c r="AX156" s="14" t="s">
        <v>74</v>
      </c>
      <c r="AY156" s="265" t="s">
        <v>129</v>
      </c>
    </row>
    <row r="157" spans="2:65" s="14" customFormat="1" ht="13.5">
      <c r="B157" s="255"/>
      <c r="C157" s="256"/>
      <c r="D157" s="217" t="s">
        <v>138</v>
      </c>
      <c r="E157" s="257" t="s">
        <v>30</v>
      </c>
      <c r="F157" s="258" t="s">
        <v>694</v>
      </c>
      <c r="G157" s="256"/>
      <c r="H157" s="259" t="s">
        <v>30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AT157" s="265" t="s">
        <v>138</v>
      </c>
      <c r="AU157" s="265" t="s">
        <v>84</v>
      </c>
      <c r="AV157" s="14" t="s">
        <v>82</v>
      </c>
      <c r="AW157" s="14" t="s">
        <v>37</v>
      </c>
      <c r="AX157" s="14" t="s">
        <v>74</v>
      </c>
      <c r="AY157" s="265" t="s">
        <v>129</v>
      </c>
    </row>
    <row r="158" spans="2:65" s="14" customFormat="1" ht="13.5">
      <c r="B158" s="255"/>
      <c r="C158" s="256"/>
      <c r="D158" s="217" t="s">
        <v>138</v>
      </c>
      <c r="E158" s="257" t="s">
        <v>30</v>
      </c>
      <c r="F158" s="258" t="s">
        <v>695</v>
      </c>
      <c r="G158" s="256"/>
      <c r="H158" s="259" t="s">
        <v>30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AT158" s="265" t="s">
        <v>138</v>
      </c>
      <c r="AU158" s="265" t="s">
        <v>84</v>
      </c>
      <c r="AV158" s="14" t="s">
        <v>82</v>
      </c>
      <c r="AW158" s="14" t="s">
        <v>37</v>
      </c>
      <c r="AX158" s="14" t="s">
        <v>74</v>
      </c>
      <c r="AY158" s="265" t="s">
        <v>129</v>
      </c>
    </row>
    <row r="159" spans="2:65" s="14" customFormat="1" ht="13.5">
      <c r="B159" s="255"/>
      <c r="C159" s="256"/>
      <c r="D159" s="217" t="s">
        <v>138</v>
      </c>
      <c r="E159" s="257" t="s">
        <v>30</v>
      </c>
      <c r="F159" s="258" t="s">
        <v>696</v>
      </c>
      <c r="G159" s="256"/>
      <c r="H159" s="259" t="s">
        <v>30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AT159" s="265" t="s">
        <v>138</v>
      </c>
      <c r="AU159" s="265" t="s">
        <v>84</v>
      </c>
      <c r="AV159" s="14" t="s">
        <v>82</v>
      </c>
      <c r="AW159" s="14" t="s">
        <v>37</v>
      </c>
      <c r="AX159" s="14" t="s">
        <v>74</v>
      </c>
      <c r="AY159" s="265" t="s">
        <v>129</v>
      </c>
    </row>
    <row r="160" spans="2:65" s="11" customFormat="1" ht="13.5">
      <c r="B160" s="205"/>
      <c r="C160" s="206"/>
      <c r="D160" s="207" t="s">
        <v>138</v>
      </c>
      <c r="E160" s="208" t="s">
        <v>30</v>
      </c>
      <c r="F160" s="209" t="s">
        <v>82</v>
      </c>
      <c r="G160" s="206"/>
      <c r="H160" s="210">
        <v>1</v>
      </c>
      <c r="I160" s="211"/>
      <c r="J160" s="206"/>
      <c r="K160" s="206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138</v>
      </c>
      <c r="AU160" s="216" t="s">
        <v>84</v>
      </c>
      <c r="AV160" s="11" t="s">
        <v>84</v>
      </c>
      <c r="AW160" s="11" t="s">
        <v>37</v>
      </c>
      <c r="AX160" s="11" t="s">
        <v>82</v>
      </c>
      <c r="AY160" s="216" t="s">
        <v>129</v>
      </c>
    </row>
    <row r="161" spans="2:65" s="1" customFormat="1" ht="22.5" customHeight="1">
      <c r="B161" s="41"/>
      <c r="C161" s="193" t="s">
        <v>208</v>
      </c>
      <c r="D161" s="193" t="s">
        <v>131</v>
      </c>
      <c r="E161" s="194" t="s">
        <v>697</v>
      </c>
      <c r="F161" s="195" t="s">
        <v>698</v>
      </c>
      <c r="G161" s="196" t="s">
        <v>613</v>
      </c>
      <c r="H161" s="197">
        <v>1</v>
      </c>
      <c r="I161" s="198"/>
      <c r="J161" s="199">
        <f>ROUND(I161*H161,2)</f>
        <v>0</v>
      </c>
      <c r="K161" s="195" t="s">
        <v>30</v>
      </c>
      <c r="L161" s="61"/>
      <c r="M161" s="200" t="s">
        <v>30</v>
      </c>
      <c r="N161" s="201" t="s">
        <v>45</v>
      </c>
      <c r="O161" s="42"/>
      <c r="P161" s="202">
        <f>O161*H161</f>
        <v>0</v>
      </c>
      <c r="Q161" s="202">
        <v>0</v>
      </c>
      <c r="R161" s="202">
        <f>Q161*H161</f>
        <v>0</v>
      </c>
      <c r="S161" s="202">
        <v>0</v>
      </c>
      <c r="T161" s="203">
        <f>S161*H161</f>
        <v>0</v>
      </c>
      <c r="AR161" s="24" t="s">
        <v>614</v>
      </c>
      <c r="AT161" s="24" t="s">
        <v>131</v>
      </c>
      <c r="AU161" s="24" t="s">
        <v>84</v>
      </c>
      <c r="AY161" s="24" t="s">
        <v>129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24" t="s">
        <v>82</v>
      </c>
      <c r="BK161" s="204">
        <f>ROUND(I161*H161,2)</f>
        <v>0</v>
      </c>
      <c r="BL161" s="24" t="s">
        <v>614</v>
      </c>
      <c r="BM161" s="24" t="s">
        <v>699</v>
      </c>
    </row>
    <row r="162" spans="2:65" s="14" customFormat="1" ht="13.5">
      <c r="B162" s="255"/>
      <c r="C162" s="256"/>
      <c r="D162" s="217" t="s">
        <v>138</v>
      </c>
      <c r="E162" s="257" t="s">
        <v>30</v>
      </c>
      <c r="F162" s="258" t="s">
        <v>698</v>
      </c>
      <c r="G162" s="256"/>
      <c r="H162" s="259" t="s">
        <v>30</v>
      </c>
      <c r="I162" s="260"/>
      <c r="J162" s="256"/>
      <c r="K162" s="256"/>
      <c r="L162" s="261"/>
      <c r="M162" s="262"/>
      <c r="N162" s="263"/>
      <c r="O162" s="263"/>
      <c r="P162" s="263"/>
      <c r="Q162" s="263"/>
      <c r="R162" s="263"/>
      <c r="S162" s="263"/>
      <c r="T162" s="264"/>
      <c r="AT162" s="265" t="s">
        <v>138</v>
      </c>
      <c r="AU162" s="265" t="s">
        <v>84</v>
      </c>
      <c r="AV162" s="14" t="s">
        <v>82</v>
      </c>
      <c r="AW162" s="14" t="s">
        <v>37</v>
      </c>
      <c r="AX162" s="14" t="s">
        <v>74</v>
      </c>
      <c r="AY162" s="265" t="s">
        <v>129</v>
      </c>
    </row>
    <row r="163" spans="2:65" s="14" customFormat="1" ht="13.5">
      <c r="B163" s="255"/>
      <c r="C163" s="256"/>
      <c r="D163" s="217" t="s">
        <v>138</v>
      </c>
      <c r="E163" s="257" t="s">
        <v>30</v>
      </c>
      <c r="F163" s="258" t="s">
        <v>700</v>
      </c>
      <c r="G163" s="256"/>
      <c r="H163" s="259" t="s">
        <v>30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AT163" s="265" t="s">
        <v>138</v>
      </c>
      <c r="AU163" s="265" t="s">
        <v>84</v>
      </c>
      <c r="AV163" s="14" t="s">
        <v>82</v>
      </c>
      <c r="AW163" s="14" t="s">
        <v>37</v>
      </c>
      <c r="AX163" s="14" t="s">
        <v>74</v>
      </c>
      <c r="AY163" s="265" t="s">
        <v>129</v>
      </c>
    </row>
    <row r="164" spans="2:65" s="14" customFormat="1" ht="13.5">
      <c r="B164" s="255"/>
      <c r="C164" s="256"/>
      <c r="D164" s="217" t="s">
        <v>138</v>
      </c>
      <c r="E164" s="257" t="s">
        <v>30</v>
      </c>
      <c r="F164" s="258" t="s">
        <v>701</v>
      </c>
      <c r="G164" s="256"/>
      <c r="H164" s="259" t="s">
        <v>30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AT164" s="265" t="s">
        <v>138</v>
      </c>
      <c r="AU164" s="265" t="s">
        <v>84</v>
      </c>
      <c r="AV164" s="14" t="s">
        <v>82</v>
      </c>
      <c r="AW164" s="14" t="s">
        <v>37</v>
      </c>
      <c r="AX164" s="14" t="s">
        <v>74</v>
      </c>
      <c r="AY164" s="265" t="s">
        <v>129</v>
      </c>
    </row>
    <row r="165" spans="2:65" s="14" customFormat="1" ht="13.5">
      <c r="B165" s="255"/>
      <c r="C165" s="256"/>
      <c r="D165" s="217" t="s">
        <v>138</v>
      </c>
      <c r="E165" s="257" t="s">
        <v>30</v>
      </c>
      <c r="F165" s="258" t="s">
        <v>702</v>
      </c>
      <c r="G165" s="256"/>
      <c r="H165" s="259" t="s">
        <v>30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AT165" s="265" t="s">
        <v>138</v>
      </c>
      <c r="AU165" s="265" t="s">
        <v>84</v>
      </c>
      <c r="AV165" s="14" t="s">
        <v>82</v>
      </c>
      <c r="AW165" s="14" t="s">
        <v>37</v>
      </c>
      <c r="AX165" s="14" t="s">
        <v>74</v>
      </c>
      <c r="AY165" s="265" t="s">
        <v>129</v>
      </c>
    </row>
    <row r="166" spans="2:65" s="11" customFormat="1" ht="13.5">
      <c r="B166" s="205"/>
      <c r="C166" s="206"/>
      <c r="D166" s="217" t="s">
        <v>138</v>
      </c>
      <c r="E166" s="220" t="s">
        <v>30</v>
      </c>
      <c r="F166" s="221" t="s">
        <v>82</v>
      </c>
      <c r="G166" s="206"/>
      <c r="H166" s="222">
        <v>1</v>
      </c>
      <c r="I166" s="211"/>
      <c r="J166" s="206"/>
      <c r="K166" s="206"/>
      <c r="L166" s="212"/>
      <c r="M166" s="269"/>
      <c r="N166" s="270"/>
      <c r="O166" s="270"/>
      <c r="P166" s="270"/>
      <c r="Q166" s="270"/>
      <c r="R166" s="270"/>
      <c r="S166" s="270"/>
      <c r="T166" s="271"/>
      <c r="AT166" s="216" t="s">
        <v>138</v>
      </c>
      <c r="AU166" s="216" t="s">
        <v>84</v>
      </c>
      <c r="AV166" s="11" t="s">
        <v>84</v>
      </c>
      <c r="AW166" s="11" t="s">
        <v>37</v>
      </c>
      <c r="AX166" s="11" t="s">
        <v>82</v>
      </c>
      <c r="AY166" s="216" t="s">
        <v>129</v>
      </c>
    </row>
    <row r="167" spans="2:65" s="1" customFormat="1" ht="6.95" customHeight="1">
      <c r="B167" s="56"/>
      <c r="C167" s="57"/>
      <c r="D167" s="57"/>
      <c r="E167" s="57"/>
      <c r="F167" s="57"/>
      <c r="G167" s="57"/>
      <c r="H167" s="57"/>
      <c r="I167" s="139"/>
      <c r="J167" s="57"/>
      <c r="K167" s="57"/>
      <c r="L167" s="61"/>
    </row>
  </sheetData>
  <sheetProtection password="CC35" sheet="1" objects="1" scenarios="1" formatCells="0" formatColumns="0" formatRows="0" sort="0" autoFilter="0"/>
  <autoFilter ref="C82:K166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workbookViewId="0"/>
  </sheetViews>
  <sheetFormatPr defaultRowHeight="13.5"/>
  <cols>
    <col min="1" max="1" width="8.33203125" style="272" customWidth="1"/>
    <col min="2" max="2" width="1.6640625" style="272" customWidth="1"/>
    <col min="3" max="4" width="5" style="272" customWidth="1"/>
    <col min="5" max="5" width="11.6640625" style="272" customWidth="1"/>
    <col min="6" max="6" width="9.1640625" style="272" customWidth="1"/>
    <col min="7" max="7" width="5" style="272" customWidth="1"/>
    <col min="8" max="8" width="77.83203125" style="272" customWidth="1"/>
    <col min="9" max="10" width="20" style="272" customWidth="1"/>
    <col min="11" max="11" width="1.6640625" style="272" customWidth="1"/>
  </cols>
  <sheetData>
    <row r="1" spans="2:11" ht="37.5" customHeight="1"/>
    <row r="2" spans="2:1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pans="2:11" s="15" customFormat="1" ht="45" customHeight="1">
      <c r="B3" s="276"/>
      <c r="C3" s="399" t="s">
        <v>703</v>
      </c>
      <c r="D3" s="399"/>
      <c r="E3" s="399"/>
      <c r="F3" s="399"/>
      <c r="G3" s="399"/>
      <c r="H3" s="399"/>
      <c r="I3" s="399"/>
      <c r="J3" s="399"/>
      <c r="K3" s="277"/>
    </row>
    <row r="4" spans="2:11" ht="25.5" customHeight="1">
      <c r="B4" s="278"/>
      <c r="C4" s="403" t="s">
        <v>704</v>
      </c>
      <c r="D4" s="403"/>
      <c r="E4" s="403"/>
      <c r="F4" s="403"/>
      <c r="G4" s="403"/>
      <c r="H4" s="403"/>
      <c r="I4" s="403"/>
      <c r="J4" s="403"/>
      <c r="K4" s="279"/>
    </row>
    <row r="5" spans="2:11" ht="5.25" customHeight="1">
      <c r="B5" s="278"/>
      <c r="C5" s="280"/>
      <c r="D5" s="280"/>
      <c r="E5" s="280"/>
      <c r="F5" s="280"/>
      <c r="G5" s="280"/>
      <c r="H5" s="280"/>
      <c r="I5" s="280"/>
      <c r="J5" s="280"/>
      <c r="K5" s="279"/>
    </row>
    <row r="6" spans="2:11" ht="15" customHeight="1">
      <c r="B6" s="278"/>
      <c r="C6" s="402" t="s">
        <v>705</v>
      </c>
      <c r="D6" s="402"/>
      <c r="E6" s="402"/>
      <c r="F6" s="402"/>
      <c r="G6" s="402"/>
      <c r="H6" s="402"/>
      <c r="I6" s="402"/>
      <c r="J6" s="402"/>
      <c r="K6" s="279"/>
    </row>
    <row r="7" spans="2:11" ht="15" customHeight="1">
      <c r="B7" s="282"/>
      <c r="C7" s="402" t="s">
        <v>706</v>
      </c>
      <c r="D7" s="402"/>
      <c r="E7" s="402"/>
      <c r="F7" s="402"/>
      <c r="G7" s="402"/>
      <c r="H7" s="402"/>
      <c r="I7" s="402"/>
      <c r="J7" s="402"/>
      <c r="K7" s="279"/>
    </row>
    <row r="8" spans="2:11" ht="12.75" customHeight="1">
      <c r="B8" s="282"/>
      <c r="C8" s="281"/>
      <c r="D8" s="281"/>
      <c r="E8" s="281"/>
      <c r="F8" s="281"/>
      <c r="G8" s="281"/>
      <c r="H8" s="281"/>
      <c r="I8" s="281"/>
      <c r="J8" s="281"/>
      <c r="K8" s="279"/>
    </row>
    <row r="9" spans="2:11" ht="15" customHeight="1">
      <c r="B9" s="282"/>
      <c r="C9" s="402" t="s">
        <v>707</v>
      </c>
      <c r="D9" s="402"/>
      <c r="E9" s="402"/>
      <c r="F9" s="402"/>
      <c r="G9" s="402"/>
      <c r="H9" s="402"/>
      <c r="I9" s="402"/>
      <c r="J9" s="402"/>
      <c r="K9" s="279"/>
    </row>
    <row r="10" spans="2:11" ht="15" customHeight="1">
      <c r="B10" s="282"/>
      <c r="C10" s="281"/>
      <c r="D10" s="402" t="s">
        <v>708</v>
      </c>
      <c r="E10" s="402"/>
      <c r="F10" s="402"/>
      <c r="G10" s="402"/>
      <c r="H10" s="402"/>
      <c r="I10" s="402"/>
      <c r="J10" s="402"/>
      <c r="K10" s="279"/>
    </row>
    <row r="11" spans="2:11" ht="15" customHeight="1">
      <c r="B11" s="282"/>
      <c r="C11" s="283"/>
      <c r="D11" s="402" t="s">
        <v>709</v>
      </c>
      <c r="E11" s="402"/>
      <c r="F11" s="402"/>
      <c r="G11" s="402"/>
      <c r="H11" s="402"/>
      <c r="I11" s="402"/>
      <c r="J11" s="402"/>
      <c r="K11" s="279"/>
    </row>
    <row r="12" spans="2:11" ht="12.75" customHeight="1">
      <c r="B12" s="282"/>
      <c r="C12" s="283"/>
      <c r="D12" s="283"/>
      <c r="E12" s="283"/>
      <c r="F12" s="283"/>
      <c r="G12" s="283"/>
      <c r="H12" s="283"/>
      <c r="I12" s="283"/>
      <c r="J12" s="283"/>
      <c r="K12" s="279"/>
    </row>
    <row r="13" spans="2:11" ht="15" customHeight="1">
      <c r="B13" s="282"/>
      <c r="C13" s="283"/>
      <c r="D13" s="402" t="s">
        <v>710</v>
      </c>
      <c r="E13" s="402"/>
      <c r="F13" s="402"/>
      <c r="G13" s="402"/>
      <c r="H13" s="402"/>
      <c r="I13" s="402"/>
      <c r="J13" s="402"/>
      <c r="K13" s="279"/>
    </row>
    <row r="14" spans="2:11" ht="15" customHeight="1">
      <c r="B14" s="282"/>
      <c r="C14" s="283"/>
      <c r="D14" s="402" t="s">
        <v>711</v>
      </c>
      <c r="E14" s="402"/>
      <c r="F14" s="402"/>
      <c r="G14" s="402"/>
      <c r="H14" s="402"/>
      <c r="I14" s="402"/>
      <c r="J14" s="402"/>
      <c r="K14" s="279"/>
    </row>
    <row r="15" spans="2:11" ht="15" customHeight="1">
      <c r="B15" s="282"/>
      <c r="C15" s="283"/>
      <c r="D15" s="402" t="s">
        <v>712</v>
      </c>
      <c r="E15" s="402"/>
      <c r="F15" s="402"/>
      <c r="G15" s="402"/>
      <c r="H15" s="402"/>
      <c r="I15" s="402"/>
      <c r="J15" s="402"/>
      <c r="K15" s="279"/>
    </row>
    <row r="16" spans="2:11" ht="15" customHeight="1">
      <c r="B16" s="282"/>
      <c r="C16" s="283"/>
      <c r="D16" s="283"/>
      <c r="E16" s="284" t="s">
        <v>81</v>
      </c>
      <c r="F16" s="402" t="s">
        <v>713</v>
      </c>
      <c r="G16" s="402"/>
      <c r="H16" s="402"/>
      <c r="I16" s="402"/>
      <c r="J16" s="402"/>
      <c r="K16" s="279"/>
    </row>
    <row r="17" spans="2:11" ht="15" customHeight="1">
      <c r="B17" s="282"/>
      <c r="C17" s="283"/>
      <c r="D17" s="283"/>
      <c r="E17" s="284" t="s">
        <v>714</v>
      </c>
      <c r="F17" s="402" t="s">
        <v>715</v>
      </c>
      <c r="G17" s="402"/>
      <c r="H17" s="402"/>
      <c r="I17" s="402"/>
      <c r="J17" s="402"/>
      <c r="K17" s="279"/>
    </row>
    <row r="18" spans="2:11" ht="15" customHeight="1">
      <c r="B18" s="282"/>
      <c r="C18" s="283"/>
      <c r="D18" s="283"/>
      <c r="E18" s="284" t="s">
        <v>716</v>
      </c>
      <c r="F18" s="402" t="s">
        <v>717</v>
      </c>
      <c r="G18" s="402"/>
      <c r="H18" s="402"/>
      <c r="I18" s="402"/>
      <c r="J18" s="402"/>
      <c r="K18" s="279"/>
    </row>
    <row r="19" spans="2:11" ht="15" customHeight="1">
      <c r="B19" s="282"/>
      <c r="C19" s="283"/>
      <c r="D19" s="283"/>
      <c r="E19" s="284" t="s">
        <v>718</v>
      </c>
      <c r="F19" s="402" t="s">
        <v>719</v>
      </c>
      <c r="G19" s="402"/>
      <c r="H19" s="402"/>
      <c r="I19" s="402"/>
      <c r="J19" s="402"/>
      <c r="K19" s="279"/>
    </row>
    <row r="20" spans="2:11" ht="15" customHeight="1">
      <c r="B20" s="282"/>
      <c r="C20" s="283"/>
      <c r="D20" s="283"/>
      <c r="E20" s="284" t="s">
        <v>720</v>
      </c>
      <c r="F20" s="402" t="s">
        <v>721</v>
      </c>
      <c r="G20" s="402"/>
      <c r="H20" s="402"/>
      <c r="I20" s="402"/>
      <c r="J20" s="402"/>
      <c r="K20" s="279"/>
    </row>
    <row r="21" spans="2:11" ht="15" customHeight="1">
      <c r="B21" s="282"/>
      <c r="C21" s="283"/>
      <c r="D21" s="283"/>
      <c r="E21" s="284" t="s">
        <v>722</v>
      </c>
      <c r="F21" s="402" t="s">
        <v>723</v>
      </c>
      <c r="G21" s="402"/>
      <c r="H21" s="402"/>
      <c r="I21" s="402"/>
      <c r="J21" s="402"/>
      <c r="K21" s="279"/>
    </row>
    <row r="22" spans="2:11" ht="12.75" customHeight="1">
      <c r="B22" s="282"/>
      <c r="C22" s="283"/>
      <c r="D22" s="283"/>
      <c r="E22" s="283"/>
      <c r="F22" s="283"/>
      <c r="G22" s="283"/>
      <c r="H22" s="283"/>
      <c r="I22" s="283"/>
      <c r="J22" s="283"/>
      <c r="K22" s="279"/>
    </row>
    <row r="23" spans="2:11" ht="15" customHeight="1">
      <c r="B23" s="282"/>
      <c r="C23" s="402" t="s">
        <v>724</v>
      </c>
      <c r="D23" s="402"/>
      <c r="E23" s="402"/>
      <c r="F23" s="402"/>
      <c r="G23" s="402"/>
      <c r="H23" s="402"/>
      <c r="I23" s="402"/>
      <c r="J23" s="402"/>
      <c r="K23" s="279"/>
    </row>
    <row r="24" spans="2:11" ht="15" customHeight="1">
      <c r="B24" s="282"/>
      <c r="C24" s="402" t="s">
        <v>725</v>
      </c>
      <c r="D24" s="402"/>
      <c r="E24" s="402"/>
      <c r="F24" s="402"/>
      <c r="G24" s="402"/>
      <c r="H24" s="402"/>
      <c r="I24" s="402"/>
      <c r="J24" s="402"/>
      <c r="K24" s="279"/>
    </row>
    <row r="25" spans="2:11" ht="15" customHeight="1">
      <c r="B25" s="282"/>
      <c r="C25" s="281"/>
      <c r="D25" s="402" t="s">
        <v>726</v>
      </c>
      <c r="E25" s="402"/>
      <c r="F25" s="402"/>
      <c r="G25" s="402"/>
      <c r="H25" s="402"/>
      <c r="I25" s="402"/>
      <c r="J25" s="402"/>
      <c r="K25" s="279"/>
    </row>
    <row r="26" spans="2:11" ht="15" customHeight="1">
      <c r="B26" s="282"/>
      <c r="C26" s="283"/>
      <c r="D26" s="402" t="s">
        <v>727</v>
      </c>
      <c r="E26" s="402"/>
      <c r="F26" s="402"/>
      <c r="G26" s="402"/>
      <c r="H26" s="402"/>
      <c r="I26" s="402"/>
      <c r="J26" s="402"/>
      <c r="K26" s="279"/>
    </row>
    <row r="27" spans="2:11" ht="12.75" customHeight="1">
      <c r="B27" s="282"/>
      <c r="C27" s="283"/>
      <c r="D27" s="283"/>
      <c r="E27" s="283"/>
      <c r="F27" s="283"/>
      <c r="G27" s="283"/>
      <c r="H27" s="283"/>
      <c r="I27" s="283"/>
      <c r="J27" s="283"/>
      <c r="K27" s="279"/>
    </row>
    <row r="28" spans="2:11" ht="15" customHeight="1">
      <c r="B28" s="282"/>
      <c r="C28" s="283"/>
      <c r="D28" s="402" t="s">
        <v>728</v>
      </c>
      <c r="E28" s="402"/>
      <c r="F28" s="402"/>
      <c r="G28" s="402"/>
      <c r="H28" s="402"/>
      <c r="I28" s="402"/>
      <c r="J28" s="402"/>
      <c r="K28" s="279"/>
    </row>
    <row r="29" spans="2:11" ht="15" customHeight="1">
      <c r="B29" s="282"/>
      <c r="C29" s="283"/>
      <c r="D29" s="402" t="s">
        <v>729</v>
      </c>
      <c r="E29" s="402"/>
      <c r="F29" s="402"/>
      <c r="G29" s="402"/>
      <c r="H29" s="402"/>
      <c r="I29" s="402"/>
      <c r="J29" s="402"/>
      <c r="K29" s="279"/>
    </row>
    <row r="30" spans="2:11" ht="12.75" customHeight="1">
      <c r="B30" s="282"/>
      <c r="C30" s="283"/>
      <c r="D30" s="283"/>
      <c r="E30" s="283"/>
      <c r="F30" s="283"/>
      <c r="G30" s="283"/>
      <c r="H30" s="283"/>
      <c r="I30" s="283"/>
      <c r="J30" s="283"/>
      <c r="K30" s="279"/>
    </row>
    <row r="31" spans="2:11" ht="15" customHeight="1">
      <c r="B31" s="282"/>
      <c r="C31" s="283"/>
      <c r="D31" s="402" t="s">
        <v>730</v>
      </c>
      <c r="E31" s="402"/>
      <c r="F31" s="402"/>
      <c r="G31" s="402"/>
      <c r="H31" s="402"/>
      <c r="I31" s="402"/>
      <c r="J31" s="402"/>
      <c r="K31" s="279"/>
    </row>
    <row r="32" spans="2:11" ht="15" customHeight="1">
      <c r="B32" s="282"/>
      <c r="C32" s="283"/>
      <c r="D32" s="402" t="s">
        <v>731</v>
      </c>
      <c r="E32" s="402"/>
      <c r="F32" s="402"/>
      <c r="G32" s="402"/>
      <c r="H32" s="402"/>
      <c r="I32" s="402"/>
      <c r="J32" s="402"/>
      <c r="K32" s="279"/>
    </row>
    <row r="33" spans="2:11" ht="15" customHeight="1">
      <c r="B33" s="282"/>
      <c r="C33" s="283"/>
      <c r="D33" s="402" t="s">
        <v>732</v>
      </c>
      <c r="E33" s="402"/>
      <c r="F33" s="402"/>
      <c r="G33" s="402"/>
      <c r="H33" s="402"/>
      <c r="I33" s="402"/>
      <c r="J33" s="402"/>
      <c r="K33" s="279"/>
    </row>
    <row r="34" spans="2:11" ht="15" customHeight="1">
      <c r="B34" s="282"/>
      <c r="C34" s="283"/>
      <c r="D34" s="281"/>
      <c r="E34" s="285" t="s">
        <v>114</v>
      </c>
      <c r="F34" s="281"/>
      <c r="G34" s="402" t="s">
        <v>733</v>
      </c>
      <c r="H34" s="402"/>
      <c r="I34" s="402"/>
      <c r="J34" s="402"/>
      <c r="K34" s="279"/>
    </row>
    <row r="35" spans="2:11" ht="30.75" customHeight="1">
      <c r="B35" s="282"/>
      <c r="C35" s="283"/>
      <c r="D35" s="281"/>
      <c r="E35" s="285" t="s">
        <v>734</v>
      </c>
      <c r="F35" s="281"/>
      <c r="G35" s="402" t="s">
        <v>735</v>
      </c>
      <c r="H35" s="402"/>
      <c r="I35" s="402"/>
      <c r="J35" s="402"/>
      <c r="K35" s="279"/>
    </row>
    <row r="36" spans="2:11" ht="15" customHeight="1">
      <c r="B36" s="282"/>
      <c r="C36" s="283"/>
      <c r="D36" s="281"/>
      <c r="E36" s="285" t="s">
        <v>55</v>
      </c>
      <c r="F36" s="281"/>
      <c r="G36" s="402" t="s">
        <v>736</v>
      </c>
      <c r="H36" s="402"/>
      <c r="I36" s="402"/>
      <c r="J36" s="402"/>
      <c r="K36" s="279"/>
    </row>
    <row r="37" spans="2:11" ht="15" customHeight="1">
      <c r="B37" s="282"/>
      <c r="C37" s="283"/>
      <c r="D37" s="281"/>
      <c r="E37" s="285" t="s">
        <v>115</v>
      </c>
      <c r="F37" s="281"/>
      <c r="G37" s="402" t="s">
        <v>737</v>
      </c>
      <c r="H37" s="402"/>
      <c r="I37" s="402"/>
      <c r="J37" s="402"/>
      <c r="K37" s="279"/>
    </row>
    <row r="38" spans="2:11" ht="15" customHeight="1">
      <c r="B38" s="282"/>
      <c r="C38" s="283"/>
      <c r="D38" s="281"/>
      <c r="E38" s="285" t="s">
        <v>116</v>
      </c>
      <c r="F38" s="281"/>
      <c r="G38" s="402" t="s">
        <v>738</v>
      </c>
      <c r="H38" s="402"/>
      <c r="I38" s="402"/>
      <c r="J38" s="402"/>
      <c r="K38" s="279"/>
    </row>
    <row r="39" spans="2:11" ht="15" customHeight="1">
      <c r="B39" s="282"/>
      <c r="C39" s="283"/>
      <c r="D39" s="281"/>
      <c r="E39" s="285" t="s">
        <v>117</v>
      </c>
      <c r="F39" s="281"/>
      <c r="G39" s="402" t="s">
        <v>739</v>
      </c>
      <c r="H39" s="402"/>
      <c r="I39" s="402"/>
      <c r="J39" s="402"/>
      <c r="K39" s="279"/>
    </row>
    <row r="40" spans="2:11" ht="15" customHeight="1">
      <c r="B40" s="282"/>
      <c r="C40" s="283"/>
      <c r="D40" s="281"/>
      <c r="E40" s="285" t="s">
        <v>740</v>
      </c>
      <c r="F40" s="281"/>
      <c r="G40" s="402" t="s">
        <v>741</v>
      </c>
      <c r="H40" s="402"/>
      <c r="I40" s="402"/>
      <c r="J40" s="402"/>
      <c r="K40" s="279"/>
    </row>
    <row r="41" spans="2:11" ht="15" customHeight="1">
      <c r="B41" s="282"/>
      <c r="C41" s="283"/>
      <c r="D41" s="281"/>
      <c r="E41" s="285"/>
      <c r="F41" s="281"/>
      <c r="G41" s="402" t="s">
        <v>742</v>
      </c>
      <c r="H41" s="402"/>
      <c r="I41" s="402"/>
      <c r="J41" s="402"/>
      <c r="K41" s="279"/>
    </row>
    <row r="42" spans="2:11" ht="15" customHeight="1">
      <c r="B42" s="282"/>
      <c r="C42" s="283"/>
      <c r="D42" s="281"/>
      <c r="E42" s="285" t="s">
        <v>743</v>
      </c>
      <c r="F42" s="281"/>
      <c r="G42" s="402" t="s">
        <v>744</v>
      </c>
      <c r="H42" s="402"/>
      <c r="I42" s="402"/>
      <c r="J42" s="402"/>
      <c r="K42" s="279"/>
    </row>
    <row r="43" spans="2:11" ht="15" customHeight="1">
      <c r="B43" s="282"/>
      <c r="C43" s="283"/>
      <c r="D43" s="281"/>
      <c r="E43" s="285" t="s">
        <v>119</v>
      </c>
      <c r="F43" s="281"/>
      <c r="G43" s="402" t="s">
        <v>745</v>
      </c>
      <c r="H43" s="402"/>
      <c r="I43" s="402"/>
      <c r="J43" s="402"/>
      <c r="K43" s="279"/>
    </row>
    <row r="44" spans="2:11" ht="12.75" customHeight="1">
      <c r="B44" s="282"/>
      <c r="C44" s="283"/>
      <c r="D44" s="281"/>
      <c r="E44" s="281"/>
      <c r="F44" s="281"/>
      <c r="G44" s="281"/>
      <c r="H44" s="281"/>
      <c r="I44" s="281"/>
      <c r="J44" s="281"/>
      <c r="K44" s="279"/>
    </row>
    <row r="45" spans="2:11" ht="15" customHeight="1">
      <c r="B45" s="282"/>
      <c r="C45" s="283"/>
      <c r="D45" s="402" t="s">
        <v>746</v>
      </c>
      <c r="E45" s="402"/>
      <c r="F45" s="402"/>
      <c r="G45" s="402"/>
      <c r="H45" s="402"/>
      <c r="I45" s="402"/>
      <c r="J45" s="402"/>
      <c r="K45" s="279"/>
    </row>
    <row r="46" spans="2:11" ht="15" customHeight="1">
      <c r="B46" s="282"/>
      <c r="C46" s="283"/>
      <c r="D46" s="283"/>
      <c r="E46" s="402" t="s">
        <v>747</v>
      </c>
      <c r="F46" s="402"/>
      <c r="G46" s="402"/>
      <c r="H46" s="402"/>
      <c r="I46" s="402"/>
      <c r="J46" s="402"/>
      <c r="K46" s="279"/>
    </row>
    <row r="47" spans="2:11" ht="15" customHeight="1">
      <c r="B47" s="282"/>
      <c r="C47" s="283"/>
      <c r="D47" s="283"/>
      <c r="E47" s="402" t="s">
        <v>748</v>
      </c>
      <c r="F47" s="402"/>
      <c r="G47" s="402"/>
      <c r="H47" s="402"/>
      <c r="I47" s="402"/>
      <c r="J47" s="402"/>
      <c r="K47" s="279"/>
    </row>
    <row r="48" spans="2:11" ht="15" customHeight="1">
      <c r="B48" s="282"/>
      <c r="C48" s="283"/>
      <c r="D48" s="283"/>
      <c r="E48" s="402" t="s">
        <v>749</v>
      </c>
      <c r="F48" s="402"/>
      <c r="G48" s="402"/>
      <c r="H48" s="402"/>
      <c r="I48" s="402"/>
      <c r="J48" s="402"/>
      <c r="K48" s="279"/>
    </row>
    <row r="49" spans="2:11" ht="15" customHeight="1">
      <c r="B49" s="282"/>
      <c r="C49" s="283"/>
      <c r="D49" s="402" t="s">
        <v>750</v>
      </c>
      <c r="E49" s="402"/>
      <c r="F49" s="402"/>
      <c r="G49" s="402"/>
      <c r="H49" s="402"/>
      <c r="I49" s="402"/>
      <c r="J49" s="402"/>
      <c r="K49" s="279"/>
    </row>
    <row r="50" spans="2:11" ht="25.5" customHeight="1">
      <c r="B50" s="278"/>
      <c r="C50" s="403" t="s">
        <v>751</v>
      </c>
      <c r="D50" s="403"/>
      <c r="E50" s="403"/>
      <c r="F50" s="403"/>
      <c r="G50" s="403"/>
      <c r="H50" s="403"/>
      <c r="I50" s="403"/>
      <c r="J50" s="403"/>
      <c r="K50" s="279"/>
    </row>
    <row r="51" spans="2:11" ht="5.25" customHeight="1">
      <c r="B51" s="278"/>
      <c r="C51" s="280"/>
      <c r="D51" s="280"/>
      <c r="E51" s="280"/>
      <c r="F51" s="280"/>
      <c r="G51" s="280"/>
      <c r="H51" s="280"/>
      <c r="I51" s="280"/>
      <c r="J51" s="280"/>
      <c r="K51" s="279"/>
    </row>
    <row r="52" spans="2:11" ht="15" customHeight="1">
      <c r="B52" s="278"/>
      <c r="C52" s="402" t="s">
        <v>752</v>
      </c>
      <c r="D52" s="402"/>
      <c r="E52" s="402"/>
      <c r="F52" s="402"/>
      <c r="G52" s="402"/>
      <c r="H52" s="402"/>
      <c r="I52" s="402"/>
      <c r="J52" s="402"/>
      <c r="K52" s="279"/>
    </row>
    <row r="53" spans="2:11" ht="15" customHeight="1">
      <c r="B53" s="278"/>
      <c r="C53" s="402" t="s">
        <v>753</v>
      </c>
      <c r="D53" s="402"/>
      <c r="E53" s="402"/>
      <c r="F53" s="402"/>
      <c r="G53" s="402"/>
      <c r="H53" s="402"/>
      <c r="I53" s="402"/>
      <c r="J53" s="402"/>
      <c r="K53" s="279"/>
    </row>
    <row r="54" spans="2:11" ht="12.75" customHeight="1">
      <c r="B54" s="278"/>
      <c r="C54" s="281"/>
      <c r="D54" s="281"/>
      <c r="E54" s="281"/>
      <c r="F54" s="281"/>
      <c r="G54" s="281"/>
      <c r="H54" s="281"/>
      <c r="I54" s="281"/>
      <c r="J54" s="281"/>
      <c r="K54" s="279"/>
    </row>
    <row r="55" spans="2:11" ht="15" customHeight="1">
      <c r="B55" s="278"/>
      <c r="C55" s="402" t="s">
        <v>754</v>
      </c>
      <c r="D55" s="402"/>
      <c r="E55" s="402"/>
      <c r="F55" s="402"/>
      <c r="G55" s="402"/>
      <c r="H55" s="402"/>
      <c r="I55" s="402"/>
      <c r="J55" s="402"/>
      <c r="K55" s="279"/>
    </row>
    <row r="56" spans="2:11" ht="15" customHeight="1">
      <c r="B56" s="278"/>
      <c r="C56" s="283"/>
      <c r="D56" s="402" t="s">
        <v>755</v>
      </c>
      <c r="E56" s="402"/>
      <c r="F56" s="402"/>
      <c r="G56" s="402"/>
      <c r="H56" s="402"/>
      <c r="I56" s="402"/>
      <c r="J56" s="402"/>
      <c r="K56" s="279"/>
    </row>
    <row r="57" spans="2:11" ht="15" customHeight="1">
      <c r="B57" s="278"/>
      <c r="C57" s="283"/>
      <c r="D57" s="402" t="s">
        <v>756</v>
      </c>
      <c r="E57" s="402"/>
      <c r="F57" s="402"/>
      <c r="G57" s="402"/>
      <c r="H57" s="402"/>
      <c r="I57" s="402"/>
      <c r="J57" s="402"/>
      <c r="K57" s="279"/>
    </row>
    <row r="58" spans="2:11" ht="15" customHeight="1">
      <c r="B58" s="278"/>
      <c r="C58" s="283"/>
      <c r="D58" s="402" t="s">
        <v>757</v>
      </c>
      <c r="E58" s="402"/>
      <c r="F58" s="402"/>
      <c r="G58" s="402"/>
      <c r="H58" s="402"/>
      <c r="I58" s="402"/>
      <c r="J58" s="402"/>
      <c r="K58" s="279"/>
    </row>
    <row r="59" spans="2:11" ht="15" customHeight="1">
      <c r="B59" s="278"/>
      <c r="C59" s="283"/>
      <c r="D59" s="402" t="s">
        <v>758</v>
      </c>
      <c r="E59" s="402"/>
      <c r="F59" s="402"/>
      <c r="G59" s="402"/>
      <c r="H59" s="402"/>
      <c r="I59" s="402"/>
      <c r="J59" s="402"/>
      <c r="K59" s="279"/>
    </row>
    <row r="60" spans="2:11" ht="15" customHeight="1">
      <c r="B60" s="278"/>
      <c r="C60" s="283"/>
      <c r="D60" s="401" t="s">
        <v>759</v>
      </c>
      <c r="E60" s="401"/>
      <c r="F60" s="401"/>
      <c r="G60" s="401"/>
      <c r="H60" s="401"/>
      <c r="I60" s="401"/>
      <c r="J60" s="401"/>
      <c r="K60" s="279"/>
    </row>
    <row r="61" spans="2:11" ht="15" customHeight="1">
      <c r="B61" s="278"/>
      <c r="C61" s="283"/>
      <c r="D61" s="402" t="s">
        <v>760</v>
      </c>
      <c r="E61" s="402"/>
      <c r="F61" s="402"/>
      <c r="G61" s="402"/>
      <c r="H61" s="402"/>
      <c r="I61" s="402"/>
      <c r="J61" s="402"/>
      <c r="K61" s="279"/>
    </row>
    <row r="62" spans="2:11" ht="12.75" customHeight="1">
      <c r="B62" s="278"/>
      <c r="C62" s="283"/>
      <c r="D62" s="283"/>
      <c r="E62" s="286"/>
      <c r="F62" s="283"/>
      <c r="G62" s="283"/>
      <c r="H62" s="283"/>
      <c r="I62" s="283"/>
      <c r="J62" s="283"/>
      <c r="K62" s="279"/>
    </row>
    <row r="63" spans="2:11" ht="15" customHeight="1">
      <c r="B63" s="278"/>
      <c r="C63" s="283"/>
      <c r="D63" s="402" t="s">
        <v>761</v>
      </c>
      <c r="E63" s="402"/>
      <c r="F63" s="402"/>
      <c r="G63" s="402"/>
      <c r="H63" s="402"/>
      <c r="I63" s="402"/>
      <c r="J63" s="402"/>
      <c r="K63" s="279"/>
    </row>
    <row r="64" spans="2:11" ht="15" customHeight="1">
      <c r="B64" s="278"/>
      <c r="C64" s="283"/>
      <c r="D64" s="401" t="s">
        <v>762</v>
      </c>
      <c r="E64" s="401"/>
      <c r="F64" s="401"/>
      <c r="G64" s="401"/>
      <c r="H64" s="401"/>
      <c r="I64" s="401"/>
      <c r="J64" s="401"/>
      <c r="K64" s="279"/>
    </row>
    <row r="65" spans="2:11" ht="15" customHeight="1">
      <c r="B65" s="278"/>
      <c r="C65" s="283"/>
      <c r="D65" s="402" t="s">
        <v>763</v>
      </c>
      <c r="E65" s="402"/>
      <c r="F65" s="402"/>
      <c r="G65" s="402"/>
      <c r="H65" s="402"/>
      <c r="I65" s="402"/>
      <c r="J65" s="402"/>
      <c r="K65" s="279"/>
    </row>
    <row r="66" spans="2:11" ht="15" customHeight="1">
      <c r="B66" s="278"/>
      <c r="C66" s="283"/>
      <c r="D66" s="402" t="s">
        <v>764</v>
      </c>
      <c r="E66" s="402"/>
      <c r="F66" s="402"/>
      <c r="G66" s="402"/>
      <c r="H66" s="402"/>
      <c r="I66" s="402"/>
      <c r="J66" s="402"/>
      <c r="K66" s="279"/>
    </row>
    <row r="67" spans="2:11" ht="15" customHeight="1">
      <c r="B67" s="278"/>
      <c r="C67" s="283"/>
      <c r="D67" s="402" t="s">
        <v>765</v>
      </c>
      <c r="E67" s="402"/>
      <c r="F67" s="402"/>
      <c r="G67" s="402"/>
      <c r="H67" s="402"/>
      <c r="I67" s="402"/>
      <c r="J67" s="402"/>
      <c r="K67" s="279"/>
    </row>
    <row r="68" spans="2:11" ht="15" customHeight="1">
      <c r="B68" s="278"/>
      <c r="C68" s="283"/>
      <c r="D68" s="402" t="s">
        <v>766</v>
      </c>
      <c r="E68" s="402"/>
      <c r="F68" s="402"/>
      <c r="G68" s="402"/>
      <c r="H68" s="402"/>
      <c r="I68" s="402"/>
      <c r="J68" s="402"/>
      <c r="K68" s="279"/>
    </row>
    <row r="69" spans="2:11" ht="12.75" customHeight="1">
      <c r="B69" s="287"/>
      <c r="C69" s="288"/>
      <c r="D69" s="288"/>
      <c r="E69" s="288"/>
      <c r="F69" s="288"/>
      <c r="G69" s="288"/>
      <c r="H69" s="288"/>
      <c r="I69" s="288"/>
      <c r="J69" s="288"/>
      <c r="K69" s="289"/>
    </row>
    <row r="70" spans="2:11" ht="18.75" customHeight="1">
      <c r="B70" s="290"/>
      <c r="C70" s="290"/>
      <c r="D70" s="290"/>
      <c r="E70" s="290"/>
      <c r="F70" s="290"/>
      <c r="G70" s="290"/>
      <c r="H70" s="290"/>
      <c r="I70" s="290"/>
      <c r="J70" s="290"/>
      <c r="K70" s="291"/>
    </row>
    <row r="71" spans="2:11" ht="18.75" customHeight="1">
      <c r="B71" s="291"/>
      <c r="C71" s="291"/>
      <c r="D71" s="291"/>
      <c r="E71" s="291"/>
      <c r="F71" s="291"/>
      <c r="G71" s="291"/>
      <c r="H71" s="291"/>
      <c r="I71" s="291"/>
      <c r="J71" s="291"/>
      <c r="K71" s="291"/>
    </row>
    <row r="72" spans="2:11" ht="7.5" customHeight="1">
      <c r="B72" s="292"/>
      <c r="C72" s="293"/>
      <c r="D72" s="293"/>
      <c r="E72" s="293"/>
      <c r="F72" s="293"/>
      <c r="G72" s="293"/>
      <c r="H72" s="293"/>
      <c r="I72" s="293"/>
      <c r="J72" s="293"/>
      <c r="K72" s="294"/>
    </row>
    <row r="73" spans="2:11" ht="45" customHeight="1">
      <c r="B73" s="295"/>
      <c r="C73" s="400" t="s">
        <v>91</v>
      </c>
      <c r="D73" s="400"/>
      <c r="E73" s="400"/>
      <c r="F73" s="400"/>
      <c r="G73" s="400"/>
      <c r="H73" s="400"/>
      <c r="I73" s="400"/>
      <c r="J73" s="400"/>
      <c r="K73" s="296"/>
    </row>
    <row r="74" spans="2:11" ht="17.25" customHeight="1">
      <c r="B74" s="295"/>
      <c r="C74" s="297" t="s">
        <v>767</v>
      </c>
      <c r="D74" s="297"/>
      <c r="E74" s="297"/>
      <c r="F74" s="297" t="s">
        <v>768</v>
      </c>
      <c r="G74" s="298"/>
      <c r="H74" s="297" t="s">
        <v>115</v>
      </c>
      <c r="I74" s="297" t="s">
        <v>59</v>
      </c>
      <c r="J74" s="297" t="s">
        <v>769</v>
      </c>
      <c r="K74" s="296"/>
    </row>
    <row r="75" spans="2:11" ht="17.25" customHeight="1">
      <c r="B75" s="295"/>
      <c r="C75" s="299" t="s">
        <v>770</v>
      </c>
      <c r="D75" s="299"/>
      <c r="E75" s="299"/>
      <c r="F75" s="300" t="s">
        <v>771</v>
      </c>
      <c r="G75" s="301"/>
      <c r="H75" s="299"/>
      <c r="I75" s="299"/>
      <c r="J75" s="299" t="s">
        <v>772</v>
      </c>
      <c r="K75" s="296"/>
    </row>
    <row r="76" spans="2:11" ht="5.25" customHeight="1">
      <c r="B76" s="295"/>
      <c r="C76" s="302"/>
      <c r="D76" s="302"/>
      <c r="E76" s="302"/>
      <c r="F76" s="302"/>
      <c r="G76" s="303"/>
      <c r="H76" s="302"/>
      <c r="I76" s="302"/>
      <c r="J76" s="302"/>
      <c r="K76" s="296"/>
    </row>
    <row r="77" spans="2:11" ht="15" customHeight="1">
      <c r="B77" s="295"/>
      <c r="C77" s="285" t="s">
        <v>55</v>
      </c>
      <c r="D77" s="302"/>
      <c r="E77" s="302"/>
      <c r="F77" s="304" t="s">
        <v>773</v>
      </c>
      <c r="G77" s="303"/>
      <c r="H77" s="285" t="s">
        <v>774</v>
      </c>
      <c r="I77" s="285" t="s">
        <v>775</v>
      </c>
      <c r="J77" s="285">
        <v>20</v>
      </c>
      <c r="K77" s="296"/>
    </row>
    <row r="78" spans="2:11" ht="15" customHeight="1">
      <c r="B78" s="295"/>
      <c r="C78" s="285" t="s">
        <v>776</v>
      </c>
      <c r="D78" s="285"/>
      <c r="E78" s="285"/>
      <c r="F78" s="304" t="s">
        <v>773</v>
      </c>
      <c r="G78" s="303"/>
      <c r="H78" s="285" t="s">
        <v>777</v>
      </c>
      <c r="I78" s="285" t="s">
        <v>775</v>
      </c>
      <c r="J78" s="285">
        <v>120</v>
      </c>
      <c r="K78" s="296"/>
    </row>
    <row r="79" spans="2:11" ht="15" customHeight="1">
      <c r="B79" s="305"/>
      <c r="C79" s="285" t="s">
        <v>778</v>
      </c>
      <c r="D79" s="285"/>
      <c r="E79" s="285"/>
      <c r="F79" s="304" t="s">
        <v>779</v>
      </c>
      <c r="G79" s="303"/>
      <c r="H79" s="285" t="s">
        <v>780</v>
      </c>
      <c r="I79" s="285" t="s">
        <v>775</v>
      </c>
      <c r="J79" s="285">
        <v>50</v>
      </c>
      <c r="K79" s="296"/>
    </row>
    <row r="80" spans="2:11" ht="15" customHeight="1">
      <c r="B80" s="305"/>
      <c r="C80" s="285" t="s">
        <v>781</v>
      </c>
      <c r="D80" s="285"/>
      <c r="E80" s="285"/>
      <c r="F80" s="304" t="s">
        <v>773</v>
      </c>
      <c r="G80" s="303"/>
      <c r="H80" s="285" t="s">
        <v>782</v>
      </c>
      <c r="I80" s="285" t="s">
        <v>783</v>
      </c>
      <c r="J80" s="285"/>
      <c r="K80" s="296"/>
    </row>
    <row r="81" spans="2:11" ht="15" customHeight="1">
      <c r="B81" s="305"/>
      <c r="C81" s="306" t="s">
        <v>784</v>
      </c>
      <c r="D81" s="306"/>
      <c r="E81" s="306"/>
      <c r="F81" s="307" t="s">
        <v>779</v>
      </c>
      <c r="G81" s="306"/>
      <c r="H81" s="306" t="s">
        <v>785</v>
      </c>
      <c r="I81" s="306" t="s">
        <v>775</v>
      </c>
      <c r="J81" s="306">
        <v>15</v>
      </c>
      <c r="K81" s="296"/>
    </row>
    <row r="82" spans="2:11" ht="15" customHeight="1">
      <c r="B82" s="305"/>
      <c r="C82" s="306" t="s">
        <v>786</v>
      </c>
      <c r="D82" s="306"/>
      <c r="E82" s="306"/>
      <c r="F82" s="307" t="s">
        <v>779</v>
      </c>
      <c r="G82" s="306"/>
      <c r="H82" s="306" t="s">
        <v>787</v>
      </c>
      <c r="I82" s="306" t="s">
        <v>775</v>
      </c>
      <c r="J82" s="306">
        <v>15</v>
      </c>
      <c r="K82" s="296"/>
    </row>
    <row r="83" spans="2:11" ht="15" customHeight="1">
      <c r="B83" s="305"/>
      <c r="C83" s="306" t="s">
        <v>788</v>
      </c>
      <c r="D83" s="306"/>
      <c r="E83" s="306"/>
      <c r="F83" s="307" t="s">
        <v>779</v>
      </c>
      <c r="G83" s="306"/>
      <c r="H83" s="306" t="s">
        <v>789</v>
      </c>
      <c r="I83" s="306" t="s">
        <v>775</v>
      </c>
      <c r="J83" s="306">
        <v>20</v>
      </c>
      <c r="K83" s="296"/>
    </row>
    <row r="84" spans="2:11" ht="15" customHeight="1">
      <c r="B84" s="305"/>
      <c r="C84" s="306" t="s">
        <v>790</v>
      </c>
      <c r="D84" s="306"/>
      <c r="E84" s="306"/>
      <c r="F84" s="307" t="s">
        <v>779</v>
      </c>
      <c r="G84" s="306"/>
      <c r="H84" s="306" t="s">
        <v>791</v>
      </c>
      <c r="I84" s="306" t="s">
        <v>775</v>
      </c>
      <c r="J84" s="306">
        <v>20</v>
      </c>
      <c r="K84" s="296"/>
    </row>
    <row r="85" spans="2:11" ht="15" customHeight="1">
      <c r="B85" s="305"/>
      <c r="C85" s="285" t="s">
        <v>792</v>
      </c>
      <c r="D85" s="285"/>
      <c r="E85" s="285"/>
      <c r="F85" s="304" t="s">
        <v>779</v>
      </c>
      <c r="G85" s="303"/>
      <c r="H85" s="285" t="s">
        <v>793</v>
      </c>
      <c r="I85" s="285" t="s">
        <v>775</v>
      </c>
      <c r="J85" s="285">
        <v>50</v>
      </c>
      <c r="K85" s="296"/>
    </row>
    <row r="86" spans="2:11" ht="15" customHeight="1">
      <c r="B86" s="305"/>
      <c r="C86" s="285" t="s">
        <v>794</v>
      </c>
      <c r="D86" s="285"/>
      <c r="E86" s="285"/>
      <c r="F86" s="304" t="s">
        <v>779</v>
      </c>
      <c r="G86" s="303"/>
      <c r="H86" s="285" t="s">
        <v>795</v>
      </c>
      <c r="I86" s="285" t="s">
        <v>775</v>
      </c>
      <c r="J86" s="285">
        <v>20</v>
      </c>
      <c r="K86" s="296"/>
    </row>
    <row r="87" spans="2:11" ht="15" customHeight="1">
      <c r="B87" s="305"/>
      <c r="C87" s="285" t="s">
        <v>796</v>
      </c>
      <c r="D87" s="285"/>
      <c r="E87" s="285"/>
      <c r="F87" s="304" t="s">
        <v>779</v>
      </c>
      <c r="G87" s="303"/>
      <c r="H87" s="285" t="s">
        <v>797</v>
      </c>
      <c r="I87" s="285" t="s">
        <v>775</v>
      </c>
      <c r="J87" s="285">
        <v>20</v>
      </c>
      <c r="K87" s="296"/>
    </row>
    <row r="88" spans="2:11" ht="15" customHeight="1">
      <c r="B88" s="305"/>
      <c r="C88" s="285" t="s">
        <v>798</v>
      </c>
      <c r="D88" s="285"/>
      <c r="E88" s="285"/>
      <c r="F88" s="304" t="s">
        <v>779</v>
      </c>
      <c r="G88" s="303"/>
      <c r="H88" s="285" t="s">
        <v>799</v>
      </c>
      <c r="I88" s="285" t="s">
        <v>775</v>
      </c>
      <c r="J88" s="285">
        <v>50</v>
      </c>
      <c r="K88" s="296"/>
    </row>
    <row r="89" spans="2:11" ht="15" customHeight="1">
      <c r="B89" s="305"/>
      <c r="C89" s="285" t="s">
        <v>800</v>
      </c>
      <c r="D89" s="285"/>
      <c r="E89" s="285"/>
      <c r="F89" s="304" t="s">
        <v>779</v>
      </c>
      <c r="G89" s="303"/>
      <c r="H89" s="285" t="s">
        <v>800</v>
      </c>
      <c r="I89" s="285" t="s">
        <v>775</v>
      </c>
      <c r="J89" s="285">
        <v>50</v>
      </c>
      <c r="K89" s="296"/>
    </row>
    <row r="90" spans="2:11" ht="15" customHeight="1">
      <c r="B90" s="305"/>
      <c r="C90" s="285" t="s">
        <v>120</v>
      </c>
      <c r="D90" s="285"/>
      <c r="E90" s="285"/>
      <c r="F90" s="304" t="s">
        <v>779</v>
      </c>
      <c r="G90" s="303"/>
      <c r="H90" s="285" t="s">
        <v>801</v>
      </c>
      <c r="I90" s="285" t="s">
        <v>775</v>
      </c>
      <c r="J90" s="285">
        <v>255</v>
      </c>
      <c r="K90" s="296"/>
    </row>
    <row r="91" spans="2:11" ht="15" customHeight="1">
      <c r="B91" s="305"/>
      <c r="C91" s="285" t="s">
        <v>802</v>
      </c>
      <c r="D91" s="285"/>
      <c r="E91" s="285"/>
      <c r="F91" s="304" t="s">
        <v>773</v>
      </c>
      <c r="G91" s="303"/>
      <c r="H91" s="285" t="s">
        <v>803</v>
      </c>
      <c r="I91" s="285" t="s">
        <v>804</v>
      </c>
      <c r="J91" s="285"/>
      <c r="K91" s="296"/>
    </row>
    <row r="92" spans="2:11" ht="15" customHeight="1">
      <c r="B92" s="305"/>
      <c r="C92" s="285" t="s">
        <v>805</v>
      </c>
      <c r="D92" s="285"/>
      <c r="E92" s="285"/>
      <c r="F92" s="304" t="s">
        <v>773</v>
      </c>
      <c r="G92" s="303"/>
      <c r="H92" s="285" t="s">
        <v>806</v>
      </c>
      <c r="I92" s="285" t="s">
        <v>807</v>
      </c>
      <c r="J92" s="285"/>
      <c r="K92" s="296"/>
    </row>
    <row r="93" spans="2:11" ht="15" customHeight="1">
      <c r="B93" s="305"/>
      <c r="C93" s="285" t="s">
        <v>808</v>
      </c>
      <c r="D93" s="285"/>
      <c r="E93" s="285"/>
      <c r="F93" s="304" t="s">
        <v>773</v>
      </c>
      <c r="G93" s="303"/>
      <c r="H93" s="285" t="s">
        <v>808</v>
      </c>
      <c r="I93" s="285" t="s">
        <v>807</v>
      </c>
      <c r="J93" s="285"/>
      <c r="K93" s="296"/>
    </row>
    <row r="94" spans="2:11" ht="15" customHeight="1">
      <c r="B94" s="305"/>
      <c r="C94" s="285" t="s">
        <v>40</v>
      </c>
      <c r="D94" s="285"/>
      <c r="E94" s="285"/>
      <c r="F94" s="304" t="s">
        <v>773</v>
      </c>
      <c r="G94" s="303"/>
      <c r="H94" s="285" t="s">
        <v>809</v>
      </c>
      <c r="I94" s="285" t="s">
        <v>807</v>
      </c>
      <c r="J94" s="285"/>
      <c r="K94" s="296"/>
    </row>
    <row r="95" spans="2:11" ht="15" customHeight="1">
      <c r="B95" s="305"/>
      <c r="C95" s="285" t="s">
        <v>50</v>
      </c>
      <c r="D95" s="285"/>
      <c r="E95" s="285"/>
      <c r="F95" s="304" t="s">
        <v>773</v>
      </c>
      <c r="G95" s="303"/>
      <c r="H95" s="285" t="s">
        <v>810</v>
      </c>
      <c r="I95" s="285" t="s">
        <v>807</v>
      </c>
      <c r="J95" s="285"/>
      <c r="K95" s="296"/>
    </row>
    <row r="96" spans="2:11" ht="15" customHeight="1">
      <c r="B96" s="308"/>
      <c r="C96" s="309"/>
      <c r="D96" s="309"/>
      <c r="E96" s="309"/>
      <c r="F96" s="309"/>
      <c r="G96" s="309"/>
      <c r="H96" s="309"/>
      <c r="I96" s="309"/>
      <c r="J96" s="309"/>
      <c r="K96" s="310"/>
    </row>
    <row r="97" spans="2:11" ht="18.75" customHeight="1">
      <c r="B97" s="311"/>
      <c r="C97" s="312"/>
      <c r="D97" s="312"/>
      <c r="E97" s="312"/>
      <c r="F97" s="312"/>
      <c r="G97" s="312"/>
      <c r="H97" s="312"/>
      <c r="I97" s="312"/>
      <c r="J97" s="312"/>
      <c r="K97" s="311"/>
    </row>
    <row r="98" spans="2:11" ht="18.75" customHeight="1">
      <c r="B98" s="291"/>
      <c r="C98" s="291"/>
      <c r="D98" s="291"/>
      <c r="E98" s="291"/>
      <c r="F98" s="291"/>
      <c r="G98" s="291"/>
      <c r="H98" s="291"/>
      <c r="I98" s="291"/>
      <c r="J98" s="291"/>
      <c r="K98" s="291"/>
    </row>
    <row r="99" spans="2:11" ht="7.5" customHeight="1">
      <c r="B99" s="292"/>
      <c r="C99" s="293"/>
      <c r="D99" s="293"/>
      <c r="E99" s="293"/>
      <c r="F99" s="293"/>
      <c r="G99" s="293"/>
      <c r="H99" s="293"/>
      <c r="I99" s="293"/>
      <c r="J99" s="293"/>
      <c r="K99" s="294"/>
    </row>
    <row r="100" spans="2:11" ht="45" customHeight="1">
      <c r="B100" s="295"/>
      <c r="C100" s="400" t="s">
        <v>811</v>
      </c>
      <c r="D100" s="400"/>
      <c r="E100" s="400"/>
      <c r="F100" s="400"/>
      <c r="G100" s="400"/>
      <c r="H100" s="400"/>
      <c r="I100" s="400"/>
      <c r="J100" s="400"/>
      <c r="K100" s="296"/>
    </row>
    <row r="101" spans="2:11" ht="17.25" customHeight="1">
      <c r="B101" s="295"/>
      <c r="C101" s="297" t="s">
        <v>767</v>
      </c>
      <c r="D101" s="297"/>
      <c r="E101" s="297"/>
      <c r="F101" s="297" t="s">
        <v>768</v>
      </c>
      <c r="G101" s="298"/>
      <c r="H101" s="297" t="s">
        <v>115</v>
      </c>
      <c r="I101" s="297" t="s">
        <v>59</v>
      </c>
      <c r="J101" s="297" t="s">
        <v>769</v>
      </c>
      <c r="K101" s="296"/>
    </row>
    <row r="102" spans="2:11" ht="17.25" customHeight="1">
      <c r="B102" s="295"/>
      <c r="C102" s="299" t="s">
        <v>770</v>
      </c>
      <c r="D102" s="299"/>
      <c r="E102" s="299"/>
      <c r="F102" s="300" t="s">
        <v>771</v>
      </c>
      <c r="G102" s="301"/>
      <c r="H102" s="299"/>
      <c r="I102" s="299"/>
      <c r="J102" s="299" t="s">
        <v>772</v>
      </c>
      <c r="K102" s="296"/>
    </row>
    <row r="103" spans="2:11" ht="5.25" customHeight="1">
      <c r="B103" s="295"/>
      <c r="C103" s="297"/>
      <c r="D103" s="297"/>
      <c r="E103" s="297"/>
      <c r="F103" s="297"/>
      <c r="G103" s="313"/>
      <c r="H103" s="297"/>
      <c r="I103" s="297"/>
      <c r="J103" s="297"/>
      <c r="K103" s="296"/>
    </row>
    <row r="104" spans="2:11" ht="15" customHeight="1">
      <c r="B104" s="295"/>
      <c r="C104" s="285" t="s">
        <v>55</v>
      </c>
      <c r="D104" s="302"/>
      <c r="E104" s="302"/>
      <c r="F104" s="304" t="s">
        <v>773</v>
      </c>
      <c r="G104" s="313"/>
      <c r="H104" s="285" t="s">
        <v>812</v>
      </c>
      <c r="I104" s="285" t="s">
        <v>775</v>
      </c>
      <c r="J104" s="285">
        <v>20</v>
      </c>
      <c r="K104" s="296"/>
    </row>
    <row r="105" spans="2:11" ht="15" customHeight="1">
      <c r="B105" s="295"/>
      <c r="C105" s="285" t="s">
        <v>776</v>
      </c>
      <c r="D105" s="285"/>
      <c r="E105" s="285"/>
      <c r="F105" s="304" t="s">
        <v>773</v>
      </c>
      <c r="G105" s="285"/>
      <c r="H105" s="285" t="s">
        <v>812</v>
      </c>
      <c r="I105" s="285" t="s">
        <v>775</v>
      </c>
      <c r="J105" s="285">
        <v>120</v>
      </c>
      <c r="K105" s="296"/>
    </row>
    <row r="106" spans="2:11" ht="15" customHeight="1">
      <c r="B106" s="305"/>
      <c r="C106" s="285" t="s">
        <v>778</v>
      </c>
      <c r="D106" s="285"/>
      <c r="E106" s="285"/>
      <c r="F106" s="304" t="s">
        <v>779</v>
      </c>
      <c r="G106" s="285"/>
      <c r="H106" s="285" t="s">
        <v>812</v>
      </c>
      <c r="I106" s="285" t="s">
        <v>775</v>
      </c>
      <c r="J106" s="285">
        <v>50</v>
      </c>
      <c r="K106" s="296"/>
    </row>
    <row r="107" spans="2:11" ht="15" customHeight="1">
      <c r="B107" s="305"/>
      <c r="C107" s="285" t="s">
        <v>781</v>
      </c>
      <c r="D107" s="285"/>
      <c r="E107" s="285"/>
      <c r="F107" s="304" t="s">
        <v>773</v>
      </c>
      <c r="G107" s="285"/>
      <c r="H107" s="285" t="s">
        <v>812</v>
      </c>
      <c r="I107" s="285" t="s">
        <v>783</v>
      </c>
      <c r="J107" s="285"/>
      <c r="K107" s="296"/>
    </row>
    <row r="108" spans="2:11" ht="15" customHeight="1">
      <c r="B108" s="305"/>
      <c r="C108" s="285" t="s">
        <v>792</v>
      </c>
      <c r="D108" s="285"/>
      <c r="E108" s="285"/>
      <c r="F108" s="304" t="s">
        <v>779</v>
      </c>
      <c r="G108" s="285"/>
      <c r="H108" s="285" t="s">
        <v>812</v>
      </c>
      <c r="I108" s="285" t="s">
        <v>775</v>
      </c>
      <c r="J108" s="285">
        <v>50</v>
      </c>
      <c r="K108" s="296"/>
    </row>
    <row r="109" spans="2:11" ht="15" customHeight="1">
      <c r="B109" s="305"/>
      <c r="C109" s="285" t="s">
        <v>800</v>
      </c>
      <c r="D109" s="285"/>
      <c r="E109" s="285"/>
      <c r="F109" s="304" t="s">
        <v>779</v>
      </c>
      <c r="G109" s="285"/>
      <c r="H109" s="285" t="s">
        <v>812</v>
      </c>
      <c r="I109" s="285" t="s">
        <v>775</v>
      </c>
      <c r="J109" s="285">
        <v>50</v>
      </c>
      <c r="K109" s="296"/>
    </row>
    <row r="110" spans="2:11" ht="15" customHeight="1">
      <c r="B110" s="305"/>
      <c r="C110" s="285" t="s">
        <v>798</v>
      </c>
      <c r="D110" s="285"/>
      <c r="E110" s="285"/>
      <c r="F110" s="304" t="s">
        <v>779</v>
      </c>
      <c r="G110" s="285"/>
      <c r="H110" s="285" t="s">
        <v>812</v>
      </c>
      <c r="I110" s="285" t="s">
        <v>775</v>
      </c>
      <c r="J110" s="285">
        <v>50</v>
      </c>
      <c r="K110" s="296"/>
    </row>
    <row r="111" spans="2:11" ht="15" customHeight="1">
      <c r="B111" s="305"/>
      <c r="C111" s="285" t="s">
        <v>55</v>
      </c>
      <c r="D111" s="285"/>
      <c r="E111" s="285"/>
      <c r="F111" s="304" t="s">
        <v>773</v>
      </c>
      <c r="G111" s="285"/>
      <c r="H111" s="285" t="s">
        <v>813</v>
      </c>
      <c r="I111" s="285" t="s">
        <v>775</v>
      </c>
      <c r="J111" s="285">
        <v>20</v>
      </c>
      <c r="K111" s="296"/>
    </row>
    <row r="112" spans="2:11" ht="15" customHeight="1">
      <c r="B112" s="305"/>
      <c r="C112" s="285" t="s">
        <v>814</v>
      </c>
      <c r="D112" s="285"/>
      <c r="E112" s="285"/>
      <c r="F112" s="304" t="s">
        <v>773</v>
      </c>
      <c r="G112" s="285"/>
      <c r="H112" s="285" t="s">
        <v>815</v>
      </c>
      <c r="I112" s="285" t="s">
        <v>775</v>
      </c>
      <c r="J112" s="285">
        <v>120</v>
      </c>
      <c r="K112" s="296"/>
    </row>
    <row r="113" spans="2:11" ht="15" customHeight="1">
      <c r="B113" s="305"/>
      <c r="C113" s="285" t="s">
        <v>40</v>
      </c>
      <c r="D113" s="285"/>
      <c r="E113" s="285"/>
      <c r="F113" s="304" t="s">
        <v>773</v>
      </c>
      <c r="G113" s="285"/>
      <c r="H113" s="285" t="s">
        <v>816</v>
      </c>
      <c r="I113" s="285" t="s">
        <v>807</v>
      </c>
      <c r="J113" s="285"/>
      <c r="K113" s="296"/>
    </row>
    <row r="114" spans="2:11" ht="15" customHeight="1">
      <c r="B114" s="305"/>
      <c r="C114" s="285" t="s">
        <v>50</v>
      </c>
      <c r="D114" s="285"/>
      <c r="E114" s="285"/>
      <c r="F114" s="304" t="s">
        <v>773</v>
      </c>
      <c r="G114" s="285"/>
      <c r="H114" s="285" t="s">
        <v>817</v>
      </c>
      <c r="I114" s="285" t="s">
        <v>807</v>
      </c>
      <c r="J114" s="285"/>
      <c r="K114" s="296"/>
    </row>
    <row r="115" spans="2:11" ht="15" customHeight="1">
      <c r="B115" s="305"/>
      <c r="C115" s="285" t="s">
        <v>59</v>
      </c>
      <c r="D115" s="285"/>
      <c r="E115" s="285"/>
      <c r="F115" s="304" t="s">
        <v>773</v>
      </c>
      <c r="G115" s="285"/>
      <c r="H115" s="285" t="s">
        <v>818</v>
      </c>
      <c r="I115" s="285" t="s">
        <v>819</v>
      </c>
      <c r="J115" s="285"/>
      <c r="K115" s="296"/>
    </row>
    <row r="116" spans="2:11" ht="15" customHeight="1">
      <c r="B116" s="308"/>
      <c r="C116" s="314"/>
      <c r="D116" s="314"/>
      <c r="E116" s="314"/>
      <c r="F116" s="314"/>
      <c r="G116" s="314"/>
      <c r="H116" s="314"/>
      <c r="I116" s="314"/>
      <c r="J116" s="314"/>
      <c r="K116" s="310"/>
    </row>
    <row r="117" spans="2:11" ht="18.75" customHeight="1">
      <c r="B117" s="315"/>
      <c r="C117" s="281"/>
      <c r="D117" s="281"/>
      <c r="E117" s="281"/>
      <c r="F117" s="316"/>
      <c r="G117" s="281"/>
      <c r="H117" s="281"/>
      <c r="I117" s="281"/>
      <c r="J117" s="281"/>
      <c r="K117" s="315"/>
    </row>
    <row r="118" spans="2:11" ht="18.75" customHeight="1">
      <c r="B118" s="291"/>
      <c r="C118" s="291"/>
      <c r="D118" s="291"/>
      <c r="E118" s="291"/>
      <c r="F118" s="291"/>
      <c r="G118" s="291"/>
      <c r="H118" s="291"/>
      <c r="I118" s="291"/>
      <c r="J118" s="291"/>
      <c r="K118" s="291"/>
    </row>
    <row r="119" spans="2:11" ht="7.5" customHeight="1">
      <c r="B119" s="317"/>
      <c r="C119" s="318"/>
      <c r="D119" s="318"/>
      <c r="E119" s="318"/>
      <c r="F119" s="318"/>
      <c r="G119" s="318"/>
      <c r="H119" s="318"/>
      <c r="I119" s="318"/>
      <c r="J119" s="318"/>
      <c r="K119" s="319"/>
    </row>
    <row r="120" spans="2:11" ht="45" customHeight="1">
      <c r="B120" s="320"/>
      <c r="C120" s="399" t="s">
        <v>820</v>
      </c>
      <c r="D120" s="399"/>
      <c r="E120" s="399"/>
      <c r="F120" s="399"/>
      <c r="G120" s="399"/>
      <c r="H120" s="399"/>
      <c r="I120" s="399"/>
      <c r="J120" s="399"/>
      <c r="K120" s="321"/>
    </row>
    <row r="121" spans="2:11" ht="17.25" customHeight="1">
      <c r="B121" s="322"/>
      <c r="C121" s="297" t="s">
        <v>767</v>
      </c>
      <c r="D121" s="297"/>
      <c r="E121" s="297"/>
      <c r="F121" s="297" t="s">
        <v>768</v>
      </c>
      <c r="G121" s="298"/>
      <c r="H121" s="297" t="s">
        <v>115</v>
      </c>
      <c r="I121" s="297" t="s">
        <v>59</v>
      </c>
      <c r="J121" s="297" t="s">
        <v>769</v>
      </c>
      <c r="K121" s="323"/>
    </row>
    <row r="122" spans="2:11" ht="17.25" customHeight="1">
      <c r="B122" s="322"/>
      <c r="C122" s="299" t="s">
        <v>770</v>
      </c>
      <c r="D122" s="299"/>
      <c r="E122" s="299"/>
      <c r="F122" s="300" t="s">
        <v>771</v>
      </c>
      <c r="G122" s="301"/>
      <c r="H122" s="299"/>
      <c r="I122" s="299"/>
      <c r="J122" s="299" t="s">
        <v>772</v>
      </c>
      <c r="K122" s="323"/>
    </row>
    <row r="123" spans="2:11" ht="5.25" customHeight="1">
      <c r="B123" s="324"/>
      <c r="C123" s="302"/>
      <c r="D123" s="302"/>
      <c r="E123" s="302"/>
      <c r="F123" s="302"/>
      <c r="G123" s="285"/>
      <c r="H123" s="302"/>
      <c r="I123" s="302"/>
      <c r="J123" s="302"/>
      <c r="K123" s="325"/>
    </row>
    <row r="124" spans="2:11" ht="15" customHeight="1">
      <c r="B124" s="324"/>
      <c r="C124" s="285" t="s">
        <v>776</v>
      </c>
      <c r="D124" s="302"/>
      <c r="E124" s="302"/>
      <c r="F124" s="304" t="s">
        <v>773</v>
      </c>
      <c r="G124" s="285"/>
      <c r="H124" s="285" t="s">
        <v>812</v>
      </c>
      <c r="I124" s="285" t="s">
        <v>775</v>
      </c>
      <c r="J124" s="285">
        <v>120</v>
      </c>
      <c r="K124" s="326"/>
    </row>
    <row r="125" spans="2:11" ht="15" customHeight="1">
      <c r="B125" s="324"/>
      <c r="C125" s="285" t="s">
        <v>821</v>
      </c>
      <c r="D125" s="285"/>
      <c r="E125" s="285"/>
      <c r="F125" s="304" t="s">
        <v>773</v>
      </c>
      <c r="G125" s="285"/>
      <c r="H125" s="285" t="s">
        <v>822</v>
      </c>
      <c r="I125" s="285" t="s">
        <v>775</v>
      </c>
      <c r="J125" s="285" t="s">
        <v>823</v>
      </c>
      <c r="K125" s="326"/>
    </row>
    <row r="126" spans="2:11" ht="15" customHeight="1">
      <c r="B126" s="324"/>
      <c r="C126" s="285" t="s">
        <v>722</v>
      </c>
      <c r="D126" s="285"/>
      <c r="E126" s="285"/>
      <c r="F126" s="304" t="s">
        <v>773</v>
      </c>
      <c r="G126" s="285"/>
      <c r="H126" s="285" t="s">
        <v>824</v>
      </c>
      <c r="I126" s="285" t="s">
        <v>775</v>
      </c>
      <c r="J126" s="285" t="s">
        <v>823</v>
      </c>
      <c r="K126" s="326"/>
    </row>
    <row r="127" spans="2:11" ht="15" customHeight="1">
      <c r="B127" s="324"/>
      <c r="C127" s="285" t="s">
        <v>784</v>
      </c>
      <c r="D127" s="285"/>
      <c r="E127" s="285"/>
      <c r="F127" s="304" t="s">
        <v>779</v>
      </c>
      <c r="G127" s="285"/>
      <c r="H127" s="285" t="s">
        <v>785</v>
      </c>
      <c r="I127" s="285" t="s">
        <v>775</v>
      </c>
      <c r="J127" s="285">
        <v>15</v>
      </c>
      <c r="K127" s="326"/>
    </row>
    <row r="128" spans="2:11" ht="15" customHeight="1">
      <c r="B128" s="324"/>
      <c r="C128" s="306" t="s">
        <v>786</v>
      </c>
      <c r="D128" s="306"/>
      <c r="E128" s="306"/>
      <c r="F128" s="307" t="s">
        <v>779</v>
      </c>
      <c r="G128" s="306"/>
      <c r="H128" s="306" t="s">
        <v>787</v>
      </c>
      <c r="I128" s="306" t="s">
        <v>775</v>
      </c>
      <c r="J128" s="306">
        <v>15</v>
      </c>
      <c r="K128" s="326"/>
    </row>
    <row r="129" spans="2:11" ht="15" customHeight="1">
      <c r="B129" s="324"/>
      <c r="C129" s="306" t="s">
        <v>788</v>
      </c>
      <c r="D129" s="306"/>
      <c r="E129" s="306"/>
      <c r="F129" s="307" t="s">
        <v>779</v>
      </c>
      <c r="G129" s="306"/>
      <c r="H129" s="306" t="s">
        <v>789</v>
      </c>
      <c r="I129" s="306" t="s">
        <v>775</v>
      </c>
      <c r="J129" s="306">
        <v>20</v>
      </c>
      <c r="K129" s="326"/>
    </row>
    <row r="130" spans="2:11" ht="15" customHeight="1">
      <c r="B130" s="324"/>
      <c r="C130" s="306" t="s">
        <v>790</v>
      </c>
      <c r="D130" s="306"/>
      <c r="E130" s="306"/>
      <c r="F130" s="307" t="s">
        <v>779</v>
      </c>
      <c r="G130" s="306"/>
      <c r="H130" s="306" t="s">
        <v>791</v>
      </c>
      <c r="I130" s="306" t="s">
        <v>775</v>
      </c>
      <c r="J130" s="306">
        <v>20</v>
      </c>
      <c r="K130" s="326"/>
    </row>
    <row r="131" spans="2:11" ht="15" customHeight="1">
      <c r="B131" s="324"/>
      <c r="C131" s="285" t="s">
        <v>778</v>
      </c>
      <c r="D131" s="285"/>
      <c r="E131" s="285"/>
      <c r="F131" s="304" t="s">
        <v>779</v>
      </c>
      <c r="G131" s="285"/>
      <c r="H131" s="285" t="s">
        <v>812</v>
      </c>
      <c r="I131" s="285" t="s">
        <v>775</v>
      </c>
      <c r="J131" s="285">
        <v>50</v>
      </c>
      <c r="K131" s="326"/>
    </row>
    <row r="132" spans="2:11" ht="15" customHeight="1">
      <c r="B132" s="324"/>
      <c r="C132" s="285" t="s">
        <v>792</v>
      </c>
      <c r="D132" s="285"/>
      <c r="E132" s="285"/>
      <c r="F132" s="304" t="s">
        <v>779</v>
      </c>
      <c r="G132" s="285"/>
      <c r="H132" s="285" t="s">
        <v>812</v>
      </c>
      <c r="I132" s="285" t="s">
        <v>775</v>
      </c>
      <c r="J132" s="285">
        <v>50</v>
      </c>
      <c r="K132" s="326"/>
    </row>
    <row r="133" spans="2:11" ht="15" customHeight="1">
      <c r="B133" s="324"/>
      <c r="C133" s="285" t="s">
        <v>798</v>
      </c>
      <c r="D133" s="285"/>
      <c r="E133" s="285"/>
      <c r="F133" s="304" t="s">
        <v>779</v>
      </c>
      <c r="G133" s="285"/>
      <c r="H133" s="285" t="s">
        <v>812</v>
      </c>
      <c r="I133" s="285" t="s">
        <v>775</v>
      </c>
      <c r="J133" s="285">
        <v>50</v>
      </c>
      <c r="K133" s="326"/>
    </row>
    <row r="134" spans="2:11" ht="15" customHeight="1">
      <c r="B134" s="324"/>
      <c r="C134" s="285" t="s">
        <v>800</v>
      </c>
      <c r="D134" s="285"/>
      <c r="E134" s="285"/>
      <c r="F134" s="304" t="s">
        <v>779</v>
      </c>
      <c r="G134" s="285"/>
      <c r="H134" s="285" t="s">
        <v>812</v>
      </c>
      <c r="I134" s="285" t="s">
        <v>775</v>
      </c>
      <c r="J134" s="285">
        <v>50</v>
      </c>
      <c r="K134" s="326"/>
    </row>
    <row r="135" spans="2:11" ht="15" customHeight="1">
      <c r="B135" s="324"/>
      <c r="C135" s="285" t="s">
        <v>120</v>
      </c>
      <c r="D135" s="285"/>
      <c r="E135" s="285"/>
      <c r="F135" s="304" t="s">
        <v>779</v>
      </c>
      <c r="G135" s="285"/>
      <c r="H135" s="285" t="s">
        <v>825</v>
      </c>
      <c r="I135" s="285" t="s">
        <v>775</v>
      </c>
      <c r="J135" s="285">
        <v>255</v>
      </c>
      <c r="K135" s="326"/>
    </row>
    <row r="136" spans="2:11" ht="15" customHeight="1">
      <c r="B136" s="324"/>
      <c r="C136" s="285" t="s">
        <v>802</v>
      </c>
      <c r="D136" s="285"/>
      <c r="E136" s="285"/>
      <c r="F136" s="304" t="s">
        <v>773</v>
      </c>
      <c r="G136" s="285"/>
      <c r="H136" s="285" t="s">
        <v>826</v>
      </c>
      <c r="I136" s="285" t="s">
        <v>804</v>
      </c>
      <c r="J136" s="285"/>
      <c r="K136" s="326"/>
    </row>
    <row r="137" spans="2:11" ht="15" customHeight="1">
      <c r="B137" s="324"/>
      <c r="C137" s="285" t="s">
        <v>805</v>
      </c>
      <c r="D137" s="285"/>
      <c r="E137" s="285"/>
      <c r="F137" s="304" t="s">
        <v>773</v>
      </c>
      <c r="G137" s="285"/>
      <c r="H137" s="285" t="s">
        <v>827</v>
      </c>
      <c r="I137" s="285" t="s">
        <v>807</v>
      </c>
      <c r="J137" s="285"/>
      <c r="K137" s="326"/>
    </row>
    <row r="138" spans="2:11" ht="15" customHeight="1">
      <c r="B138" s="324"/>
      <c r="C138" s="285" t="s">
        <v>808</v>
      </c>
      <c r="D138" s="285"/>
      <c r="E138" s="285"/>
      <c r="F138" s="304" t="s">
        <v>773</v>
      </c>
      <c r="G138" s="285"/>
      <c r="H138" s="285" t="s">
        <v>808</v>
      </c>
      <c r="I138" s="285" t="s">
        <v>807</v>
      </c>
      <c r="J138" s="285"/>
      <c r="K138" s="326"/>
    </row>
    <row r="139" spans="2:11" ht="15" customHeight="1">
      <c r="B139" s="324"/>
      <c r="C139" s="285" t="s">
        <v>40</v>
      </c>
      <c r="D139" s="285"/>
      <c r="E139" s="285"/>
      <c r="F139" s="304" t="s">
        <v>773</v>
      </c>
      <c r="G139" s="285"/>
      <c r="H139" s="285" t="s">
        <v>828</v>
      </c>
      <c r="I139" s="285" t="s">
        <v>807</v>
      </c>
      <c r="J139" s="285"/>
      <c r="K139" s="326"/>
    </row>
    <row r="140" spans="2:11" ht="15" customHeight="1">
      <c r="B140" s="324"/>
      <c r="C140" s="285" t="s">
        <v>829</v>
      </c>
      <c r="D140" s="285"/>
      <c r="E140" s="285"/>
      <c r="F140" s="304" t="s">
        <v>773</v>
      </c>
      <c r="G140" s="285"/>
      <c r="H140" s="285" t="s">
        <v>830</v>
      </c>
      <c r="I140" s="285" t="s">
        <v>807</v>
      </c>
      <c r="J140" s="285"/>
      <c r="K140" s="326"/>
    </row>
    <row r="141" spans="2:11" ht="15" customHeight="1">
      <c r="B141" s="327"/>
      <c r="C141" s="328"/>
      <c r="D141" s="328"/>
      <c r="E141" s="328"/>
      <c r="F141" s="328"/>
      <c r="G141" s="328"/>
      <c r="H141" s="328"/>
      <c r="I141" s="328"/>
      <c r="J141" s="328"/>
      <c r="K141" s="329"/>
    </row>
    <row r="142" spans="2:11" ht="18.75" customHeight="1">
      <c r="B142" s="281"/>
      <c r="C142" s="281"/>
      <c r="D142" s="281"/>
      <c r="E142" s="281"/>
      <c r="F142" s="316"/>
      <c r="G142" s="281"/>
      <c r="H142" s="281"/>
      <c r="I142" s="281"/>
      <c r="J142" s="281"/>
      <c r="K142" s="281"/>
    </row>
    <row r="143" spans="2:11" ht="18.75" customHeight="1">
      <c r="B143" s="291"/>
      <c r="C143" s="291"/>
      <c r="D143" s="291"/>
      <c r="E143" s="291"/>
      <c r="F143" s="291"/>
      <c r="G143" s="291"/>
      <c r="H143" s="291"/>
      <c r="I143" s="291"/>
      <c r="J143" s="291"/>
      <c r="K143" s="291"/>
    </row>
    <row r="144" spans="2:11" ht="7.5" customHeight="1">
      <c r="B144" s="292"/>
      <c r="C144" s="293"/>
      <c r="D144" s="293"/>
      <c r="E144" s="293"/>
      <c r="F144" s="293"/>
      <c r="G144" s="293"/>
      <c r="H144" s="293"/>
      <c r="I144" s="293"/>
      <c r="J144" s="293"/>
      <c r="K144" s="294"/>
    </row>
    <row r="145" spans="2:11" ht="45" customHeight="1">
      <c r="B145" s="295"/>
      <c r="C145" s="400" t="s">
        <v>831</v>
      </c>
      <c r="D145" s="400"/>
      <c r="E145" s="400"/>
      <c r="F145" s="400"/>
      <c r="G145" s="400"/>
      <c r="H145" s="400"/>
      <c r="I145" s="400"/>
      <c r="J145" s="400"/>
      <c r="K145" s="296"/>
    </row>
    <row r="146" spans="2:11" ht="17.25" customHeight="1">
      <c r="B146" s="295"/>
      <c r="C146" s="297" t="s">
        <v>767</v>
      </c>
      <c r="D146" s="297"/>
      <c r="E146" s="297"/>
      <c r="F146" s="297" t="s">
        <v>768</v>
      </c>
      <c r="G146" s="298"/>
      <c r="H146" s="297" t="s">
        <v>115</v>
      </c>
      <c r="I146" s="297" t="s">
        <v>59</v>
      </c>
      <c r="J146" s="297" t="s">
        <v>769</v>
      </c>
      <c r="K146" s="296"/>
    </row>
    <row r="147" spans="2:11" ht="17.25" customHeight="1">
      <c r="B147" s="295"/>
      <c r="C147" s="299" t="s">
        <v>770</v>
      </c>
      <c r="D147" s="299"/>
      <c r="E147" s="299"/>
      <c r="F147" s="300" t="s">
        <v>771</v>
      </c>
      <c r="G147" s="301"/>
      <c r="H147" s="299"/>
      <c r="I147" s="299"/>
      <c r="J147" s="299" t="s">
        <v>772</v>
      </c>
      <c r="K147" s="296"/>
    </row>
    <row r="148" spans="2:11" ht="5.25" customHeight="1">
      <c r="B148" s="305"/>
      <c r="C148" s="302"/>
      <c r="D148" s="302"/>
      <c r="E148" s="302"/>
      <c r="F148" s="302"/>
      <c r="G148" s="303"/>
      <c r="H148" s="302"/>
      <c r="I148" s="302"/>
      <c r="J148" s="302"/>
      <c r="K148" s="326"/>
    </row>
    <row r="149" spans="2:11" ht="15" customHeight="1">
      <c r="B149" s="305"/>
      <c r="C149" s="330" t="s">
        <v>776</v>
      </c>
      <c r="D149" s="285"/>
      <c r="E149" s="285"/>
      <c r="F149" s="331" t="s">
        <v>773</v>
      </c>
      <c r="G149" s="285"/>
      <c r="H149" s="330" t="s">
        <v>812</v>
      </c>
      <c r="I149" s="330" t="s">
        <v>775</v>
      </c>
      <c r="J149" s="330">
        <v>120</v>
      </c>
      <c r="K149" s="326"/>
    </row>
    <row r="150" spans="2:11" ht="15" customHeight="1">
      <c r="B150" s="305"/>
      <c r="C150" s="330" t="s">
        <v>821</v>
      </c>
      <c r="D150" s="285"/>
      <c r="E150" s="285"/>
      <c r="F150" s="331" t="s">
        <v>773</v>
      </c>
      <c r="G150" s="285"/>
      <c r="H150" s="330" t="s">
        <v>832</v>
      </c>
      <c r="I150" s="330" t="s">
        <v>775</v>
      </c>
      <c r="J150" s="330" t="s">
        <v>823</v>
      </c>
      <c r="K150" s="326"/>
    </row>
    <row r="151" spans="2:11" ht="15" customHeight="1">
      <c r="B151" s="305"/>
      <c r="C151" s="330" t="s">
        <v>722</v>
      </c>
      <c r="D151" s="285"/>
      <c r="E151" s="285"/>
      <c r="F151" s="331" t="s">
        <v>773</v>
      </c>
      <c r="G151" s="285"/>
      <c r="H151" s="330" t="s">
        <v>833</v>
      </c>
      <c r="I151" s="330" t="s">
        <v>775</v>
      </c>
      <c r="J151" s="330" t="s">
        <v>823</v>
      </c>
      <c r="K151" s="326"/>
    </row>
    <row r="152" spans="2:11" ht="15" customHeight="1">
      <c r="B152" s="305"/>
      <c r="C152" s="330" t="s">
        <v>778</v>
      </c>
      <c r="D152" s="285"/>
      <c r="E152" s="285"/>
      <c r="F152" s="331" t="s">
        <v>779</v>
      </c>
      <c r="G152" s="285"/>
      <c r="H152" s="330" t="s">
        <v>812</v>
      </c>
      <c r="I152" s="330" t="s">
        <v>775</v>
      </c>
      <c r="J152" s="330">
        <v>50</v>
      </c>
      <c r="K152" s="326"/>
    </row>
    <row r="153" spans="2:11" ht="15" customHeight="1">
      <c r="B153" s="305"/>
      <c r="C153" s="330" t="s">
        <v>781</v>
      </c>
      <c r="D153" s="285"/>
      <c r="E153" s="285"/>
      <c r="F153" s="331" t="s">
        <v>773</v>
      </c>
      <c r="G153" s="285"/>
      <c r="H153" s="330" t="s">
        <v>812</v>
      </c>
      <c r="I153" s="330" t="s">
        <v>783</v>
      </c>
      <c r="J153" s="330"/>
      <c r="K153" s="326"/>
    </row>
    <row r="154" spans="2:11" ht="15" customHeight="1">
      <c r="B154" s="305"/>
      <c r="C154" s="330" t="s">
        <v>792</v>
      </c>
      <c r="D154" s="285"/>
      <c r="E154" s="285"/>
      <c r="F154" s="331" t="s">
        <v>779</v>
      </c>
      <c r="G154" s="285"/>
      <c r="H154" s="330" t="s">
        <v>812</v>
      </c>
      <c r="I154" s="330" t="s">
        <v>775</v>
      </c>
      <c r="J154" s="330">
        <v>50</v>
      </c>
      <c r="K154" s="326"/>
    </row>
    <row r="155" spans="2:11" ht="15" customHeight="1">
      <c r="B155" s="305"/>
      <c r="C155" s="330" t="s">
        <v>800</v>
      </c>
      <c r="D155" s="285"/>
      <c r="E155" s="285"/>
      <c r="F155" s="331" t="s">
        <v>779</v>
      </c>
      <c r="G155" s="285"/>
      <c r="H155" s="330" t="s">
        <v>812</v>
      </c>
      <c r="I155" s="330" t="s">
        <v>775</v>
      </c>
      <c r="J155" s="330">
        <v>50</v>
      </c>
      <c r="K155" s="326"/>
    </row>
    <row r="156" spans="2:11" ht="15" customHeight="1">
      <c r="B156" s="305"/>
      <c r="C156" s="330" t="s">
        <v>798</v>
      </c>
      <c r="D156" s="285"/>
      <c r="E156" s="285"/>
      <c r="F156" s="331" t="s">
        <v>779</v>
      </c>
      <c r="G156" s="285"/>
      <c r="H156" s="330" t="s">
        <v>812</v>
      </c>
      <c r="I156" s="330" t="s">
        <v>775</v>
      </c>
      <c r="J156" s="330">
        <v>50</v>
      </c>
      <c r="K156" s="326"/>
    </row>
    <row r="157" spans="2:11" ht="15" customHeight="1">
      <c r="B157" s="305"/>
      <c r="C157" s="330" t="s">
        <v>96</v>
      </c>
      <c r="D157" s="285"/>
      <c r="E157" s="285"/>
      <c r="F157" s="331" t="s">
        <v>773</v>
      </c>
      <c r="G157" s="285"/>
      <c r="H157" s="330" t="s">
        <v>834</v>
      </c>
      <c r="I157" s="330" t="s">
        <v>775</v>
      </c>
      <c r="J157" s="330" t="s">
        <v>835</v>
      </c>
      <c r="K157" s="326"/>
    </row>
    <row r="158" spans="2:11" ht="15" customHeight="1">
      <c r="B158" s="305"/>
      <c r="C158" s="330" t="s">
        <v>836</v>
      </c>
      <c r="D158" s="285"/>
      <c r="E158" s="285"/>
      <c r="F158" s="331" t="s">
        <v>773</v>
      </c>
      <c r="G158" s="285"/>
      <c r="H158" s="330" t="s">
        <v>837</v>
      </c>
      <c r="I158" s="330" t="s">
        <v>807</v>
      </c>
      <c r="J158" s="330"/>
      <c r="K158" s="326"/>
    </row>
    <row r="159" spans="2:11" ht="15" customHeight="1">
      <c r="B159" s="332"/>
      <c r="C159" s="314"/>
      <c r="D159" s="314"/>
      <c r="E159" s="314"/>
      <c r="F159" s="314"/>
      <c r="G159" s="314"/>
      <c r="H159" s="314"/>
      <c r="I159" s="314"/>
      <c r="J159" s="314"/>
      <c r="K159" s="333"/>
    </row>
    <row r="160" spans="2:11" ht="18.75" customHeight="1">
      <c r="B160" s="281"/>
      <c r="C160" s="285"/>
      <c r="D160" s="285"/>
      <c r="E160" s="285"/>
      <c r="F160" s="304"/>
      <c r="G160" s="285"/>
      <c r="H160" s="285"/>
      <c r="I160" s="285"/>
      <c r="J160" s="285"/>
      <c r="K160" s="281"/>
    </row>
    <row r="161" spans="2:11" ht="18.75" customHeight="1">
      <c r="B161" s="291"/>
      <c r="C161" s="291"/>
      <c r="D161" s="291"/>
      <c r="E161" s="291"/>
      <c r="F161" s="291"/>
      <c r="G161" s="291"/>
      <c r="H161" s="291"/>
      <c r="I161" s="291"/>
      <c r="J161" s="291"/>
      <c r="K161" s="291"/>
    </row>
    <row r="162" spans="2:11" ht="7.5" customHeight="1">
      <c r="B162" s="273"/>
      <c r="C162" s="274"/>
      <c r="D162" s="274"/>
      <c r="E162" s="274"/>
      <c r="F162" s="274"/>
      <c r="G162" s="274"/>
      <c r="H162" s="274"/>
      <c r="I162" s="274"/>
      <c r="J162" s="274"/>
      <c r="K162" s="275"/>
    </row>
    <row r="163" spans="2:11" ht="45" customHeight="1">
      <c r="B163" s="276"/>
      <c r="C163" s="399" t="s">
        <v>838</v>
      </c>
      <c r="D163" s="399"/>
      <c r="E163" s="399"/>
      <c r="F163" s="399"/>
      <c r="G163" s="399"/>
      <c r="H163" s="399"/>
      <c r="I163" s="399"/>
      <c r="J163" s="399"/>
      <c r="K163" s="277"/>
    </row>
    <row r="164" spans="2:11" ht="17.25" customHeight="1">
      <c r="B164" s="276"/>
      <c r="C164" s="297" t="s">
        <v>767</v>
      </c>
      <c r="D164" s="297"/>
      <c r="E164" s="297"/>
      <c r="F164" s="297" t="s">
        <v>768</v>
      </c>
      <c r="G164" s="334"/>
      <c r="H164" s="335" t="s">
        <v>115</v>
      </c>
      <c r="I164" s="335" t="s">
        <v>59</v>
      </c>
      <c r="J164" s="297" t="s">
        <v>769</v>
      </c>
      <c r="K164" s="277"/>
    </row>
    <row r="165" spans="2:11" ht="17.25" customHeight="1">
      <c r="B165" s="278"/>
      <c r="C165" s="299" t="s">
        <v>770</v>
      </c>
      <c r="D165" s="299"/>
      <c r="E165" s="299"/>
      <c r="F165" s="300" t="s">
        <v>771</v>
      </c>
      <c r="G165" s="336"/>
      <c r="H165" s="337"/>
      <c r="I165" s="337"/>
      <c r="J165" s="299" t="s">
        <v>772</v>
      </c>
      <c r="K165" s="279"/>
    </row>
    <row r="166" spans="2:11" ht="5.25" customHeight="1">
      <c r="B166" s="305"/>
      <c r="C166" s="302"/>
      <c r="D166" s="302"/>
      <c r="E166" s="302"/>
      <c r="F166" s="302"/>
      <c r="G166" s="303"/>
      <c r="H166" s="302"/>
      <c r="I166" s="302"/>
      <c r="J166" s="302"/>
      <c r="K166" s="326"/>
    </row>
    <row r="167" spans="2:11" ht="15" customHeight="1">
      <c r="B167" s="305"/>
      <c r="C167" s="285" t="s">
        <v>776</v>
      </c>
      <c r="D167" s="285"/>
      <c r="E167" s="285"/>
      <c r="F167" s="304" t="s">
        <v>773</v>
      </c>
      <c r="G167" s="285"/>
      <c r="H167" s="285" t="s">
        <v>812</v>
      </c>
      <c r="I167" s="285" t="s">
        <v>775</v>
      </c>
      <c r="J167" s="285">
        <v>120</v>
      </c>
      <c r="K167" s="326"/>
    </row>
    <row r="168" spans="2:11" ht="15" customHeight="1">
      <c r="B168" s="305"/>
      <c r="C168" s="285" t="s">
        <v>821</v>
      </c>
      <c r="D168" s="285"/>
      <c r="E168" s="285"/>
      <c r="F168" s="304" t="s">
        <v>773</v>
      </c>
      <c r="G168" s="285"/>
      <c r="H168" s="285" t="s">
        <v>822</v>
      </c>
      <c r="I168" s="285" t="s">
        <v>775</v>
      </c>
      <c r="J168" s="285" t="s">
        <v>823</v>
      </c>
      <c r="K168" s="326"/>
    </row>
    <row r="169" spans="2:11" ht="15" customHeight="1">
      <c r="B169" s="305"/>
      <c r="C169" s="285" t="s">
        <v>722</v>
      </c>
      <c r="D169" s="285"/>
      <c r="E169" s="285"/>
      <c r="F169" s="304" t="s">
        <v>773</v>
      </c>
      <c r="G169" s="285"/>
      <c r="H169" s="285" t="s">
        <v>839</v>
      </c>
      <c r="I169" s="285" t="s">
        <v>775</v>
      </c>
      <c r="J169" s="285" t="s">
        <v>823</v>
      </c>
      <c r="K169" s="326"/>
    </row>
    <row r="170" spans="2:11" ht="15" customHeight="1">
      <c r="B170" s="305"/>
      <c r="C170" s="285" t="s">
        <v>778</v>
      </c>
      <c r="D170" s="285"/>
      <c r="E170" s="285"/>
      <c r="F170" s="304" t="s">
        <v>779</v>
      </c>
      <c r="G170" s="285"/>
      <c r="H170" s="285" t="s">
        <v>839</v>
      </c>
      <c r="I170" s="285" t="s">
        <v>775</v>
      </c>
      <c r="J170" s="285">
        <v>50</v>
      </c>
      <c r="K170" s="326"/>
    </row>
    <row r="171" spans="2:11" ht="15" customHeight="1">
      <c r="B171" s="305"/>
      <c r="C171" s="285" t="s">
        <v>781</v>
      </c>
      <c r="D171" s="285"/>
      <c r="E171" s="285"/>
      <c r="F171" s="304" t="s">
        <v>773</v>
      </c>
      <c r="G171" s="285"/>
      <c r="H171" s="285" t="s">
        <v>839</v>
      </c>
      <c r="I171" s="285" t="s">
        <v>783</v>
      </c>
      <c r="J171" s="285"/>
      <c r="K171" s="326"/>
    </row>
    <row r="172" spans="2:11" ht="15" customHeight="1">
      <c r="B172" s="305"/>
      <c r="C172" s="285" t="s">
        <v>792</v>
      </c>
      <c r="D172" s="285"/>
      <c r="E172" s="285"/>
      <c r="F172" s="304" t="s">
        <v>779</v>
      </c>
      <c r="G172" s="285"/>
      <c r="H172" s="285" t="s">
        <v>839</v>
      </c>
      <c r="I172" s="285" t="s">
        <v>775</v>
      </c>
      <c r="J172" s="285">
        <v>50</v>
      </c>
      <c r="K172" s="326"/>
    </row>
    <row r="173" spans="2:11" ht="15" customHeight="1">
      <c r="B173" s="305"/>
      <c r="C173" s="285" t="s">
        <v>800</v>
      </c>
      <c r="D173" s="285"/>
      <c r="E173" s="285"/>
      <c r="F173" s="304" t="s">
        <v>779</v>
      </c>
      <c r="G173" s="285"/>
      <c r="H173" s="285" t="s">
        <v>839</v>
      </c>
      <c r="I173" s="285" t="s">
        <v>775</v>
      </c>
      <c r="J173" s="285">
        <v>50</v>
      </c>
      <c r="K173" s="326"/>
    </row>
    <row r="174" spans="2:11" ht="15" customHeight="1">
      <c r="B174" s="305"/>
      <c r="C174" s="285" t="s">
        <v>798</v>
      </c>
      <c r="D174" s="285"/>
      <c r="E174" s="285"/>
      <c r="F174" s="304" t="s">
        <v>779</v>
      </c>
      <c r="G174" s="285"/>
      <c r="H174" s="285" t="s">
        <v>839</v>
      </c>
      <c r="I174" s="285" t="s">
        <v>775</v>
      </c>
      <c r="J174" s="285">
        <v>50</v>
      </c>
      <c r="K174" s="326"/>
    </row>
    <row r="175" spans="2:11" ht="15" customHeight="1">
      <c r="B175" s="305"/>
      <c r="C175" s="285" t="s">
        <v>114</v>
      </c>
      <c r="D175" s="285"/>
      <c r="E175" s="285"/>
      <c r="F175" s="304" t="s">
        <v>773</v>
      </c>
      <c r="G175" s="285"/>
      <c r="H175" s="285" t="s">
        <v>840</v>
      </c>
      <c r="I175" s="285" t="s">
        <v>841</v>
      </c>
      <c r="J175" s="285"/>
      <c r="K175" s="326"/>
    </row>
    <row r="176" spans="2:11" ht="15" customHeight="1">
      <c r="B176" s="305"/>
      <c r="C176" s="285" t="s">
        <v>59</v>
      </c>
      <c r="D176" s="285"/>
      <c r="E176" s="285"/>
      <c r="F176" s="304" t="s">
        <v>773</v>
      </c>
      <c r="G176" s="285"/>
      <c r="H176" s="285" t="s">
        <v>842</v>
      </c>
      <c r="I176" s="285" t="s">
        <v>843</v>
      </c>
      <c r="J176" s="285">
        <v>1</v>
      </c>
      <c r="K176" s="326"/>
    </row>
    <row r="177" spans="2:11" ht="15" customHeight="1">
      <c r="B177" s="305"/>
      <c r="C177" s="285" t="s">
        <v>55</v>
      </c>
      <c r="D177" s="285"/>
      <c r="E177" s="285"/>
      <c r="F177" s="304" t="s">
        <v>773</v>
      </c>
      <c r="G177" s="285"/>
      <c r="H177" s="285" t="s">
        <v>844</v>
      </c>
      <c r="I177" s="285" t="s">
        <v>775</v>
      </c>
      <c r="J177" s="285">
        <v>20</v>
      </c>
      <c r="K177" s="326"/>
    </row>
    <row r="178" spans="2:11" ht="15" customHeight="1">
      <c r="B178" s="305"/>
      <c r="C178" s="285" t="s">
        <v>115</v>
      </c>
      <c r="D178" s="285"/>
      <c r="E178" s="285"/>
      <c r="F178" s="304" t="s">
        <v>773</v>
      </c>
      <c r="G178" s="285"/>
      <c r="H178" s="285" t="s">
        <v>845</v>
      </c>
      <c r="I178" s="285" t="s">
        <v>775</v>
      </c>
      <c r="J178" s="285">
        <v>255</v>
      </c>
      <c r="K178" s="326"/>
    </row>
    <row r="179" spans="2:11" ht="15" customHeight="1">
      <c r="B179" s="305"/>
      <c r="C179" s="285" t="s">
        <v>116</v>
      </c>
      <c r="D179" s="285"/>
      <c r="E179" s="285"/>
      <c r="F179" s="304" t="s">
        <v>773</v>
      </c>
      <c r="G179" s="285"/>
      <c r="H179" s="285" t="s">
        <v>738</v>
      </c>
      <c r="I179" s="285" t="s">
        <v>775</v>
      </c>
      <c r="J179" s="285">
        <v>10</v>
      </c>
      <c r="K179" s="326"/>
    </row>
    <row r="180" spans="2:11" ht="15" customHeight="1">
      <c r="B180" s="305"/>
      <c r="C180" s="285" t="s">
        <v>117</v>
      </c>
      <c r="D180" s="285"/>
      <c r="E180" s="285"/>
      <c r="F180" s="304" t="s">
        <v>773</v>
      </c>
      <c r="G180" s="285"/>
      <c r="H180" s="285" t="s">
        <v>846</v>
      </c>
      <c r="I180" s="285" t="s">
        <v>807</v>
      </c>
      <c r="J180" s="285"/>
      <c r="K180" s="326"/>
    </row>
    <row r="181" spans="2:11" ht="15" customHeight="1">
      <c r="B181" s="305"/>
      <c r="C181" s="285" t="s">
        <v>847</v>
      </c>
      <c r="D181" s="285"/>
      <c r="E181" s="285"/>
      <c r="F181" s="304" t="s">
        <v>773</v>
      </c>
      <c r="G181" s="285"/>
      <c r="H181" s="285" t="s">
        <v>848</v>
      </c>
      <c r="I181" s="285" t="s">
        <v>807</v>
      </c>
      <c r="J181" s="285"/>
      <c r="K181" s="326"/>
    </row>
    <row r="182" spans="2:11" ht="15" customHeight="1">
      <c r="B182" s="305"/>
      <c r="C182" s="285" t="s">
        <v>836</v>
      </c>
      <c r="D182" s="285"/>
      <c r="E182" s="285"/>
      <c r="F182" s="304" t="s">
        <v>773</v>
      </c>
      <c r="G182" s="285"/>
      <c r="H182" s="285" t="s">
        <v>849</v>
      </c>
      <c r="I182" s="285" t="s">
        <v>807</v>
      </c>
      <c r="J182" s="285"/>
      <c r="K182" s="326"/>
    </row>
    <row r="183" spans="2:11" ht="15" customHeight="1">
      <c r="B183" s="305"/>
      <c r="C183" s="285" t="s">
        <v>119</v>
      </c>
      <c r="D183" s="285"/>
      <c r="E183" s="285"/>
      <c r="F183" s="304" t="s">
        <v>779</v>
      </c>
      <c r="G183" s="285"/>
      <c r="H183" s="285" t="s">
        <v>850</v>
      </c>
      <c r="I183" s="285" t="s">
        <v>775</v>
      </c>
      <c r="J183" s="285">
        <v>50</v>
      </c>
      <c r="K183" s="326"/>
    </row>
    <row r="184" spans="2:11" ht="15" customHeight="1">
      <c r="B184" s="305"/>
      <c r="C184" s="285" t="s">
        <v>851</v>
      </c>
      <c r="D184" s="285"/>
      <c r="E184" s="285"/>
      <c r="F184" s="304" t="s">
        <v>779</v>
      </c>
      <c r="G184" s="285"/>
      <c r="H184" s="285" t="s">
        <v>852</v>
      </c>
      <c r="I184" s="285" t="s">
        <v>853</v>
      </c>
      <c r="J184" s="285"/>
      <c r="K184" s="326"/>
    </row>
    <row r="185" spans="2:11" ht="15" customHeight="1">
      <c r="B185" s="305"/>
      <c r="C185" s="285" t="s">
        <v>854</v>
      </c>
      <c r="D185" s="285"/>
      <c r="E185" s="285"/>
      <c r="F185" s="304" t="s">
        <v>779</v>
      </c>
      <c r="G185" s="285"/>
      <c r="H185" s="285" t="s">
        <v>855</v>
      </c>
      <c r="I185" s="285" t="s">
        <v>853</v>
      </c>
      <c r="J185" s="285"/>
      <c r="K185" s="326"/>
    </row>
    <row r="186" spans="2:11" ht="15" customHeight="1">
      <c r="B186" s="305"/>
      <c r="C186" s="285" t="s">
        <v>856</v>
      </c>
      <c r="D186" s="285"/>
      <c r="E186" s="285"/>
      <c r="F186" s="304" t="s">
        <v>779</v>
      </c>
      <c r="G186" s="285"/>
      <c r="H186" s="285" t="s">
        <v>857</v>
      </c>
      <c r="I186" s="285" t="s">
        <v>853</v>
      </c>
      <c r="J186" s="285"/>
      <c r="K186" s="326"/>
    </row>
    <row r="187" spans="2:11" ht="15" customHeight="1">
      <c r="B187" s="305"/>
      <c r="C187" s="338" t="s">
        <v>858</v>
      </c>
      <c r="D187" s="285"/>
      <c r="E187" s="285"/>
      <c r="F187" s="304" t="s">
        <v>779</v>
      </c>
      <c r="G187" s="285"/>
      <c r="H187" s="285" t="s">
        <v>859</v>
      </c>
      <c r="I187" s="285" t="s">
        <v>860</v>
      </c>
      <c r="J187" s="339" t="s">
        <v>861</v>
      </c>
      <c r="K187" s="326"/>
    </row>
    <row r="188" spans="2:11" ht="15" customHeight="1">
      <c r="B188" s="305"/>
      <c r="C188" s="290" t="s">
        <v>44</v>
      </c>
      <c r="D188" s="285"/>
      <c r="E188" s="285"/>
      <c r="F188" s="304" t="s">
        <v>773</v>
      </c>
      <c r="G188" s="285"/>
      <c r="H188" s="281" t="s">
        <v>862</v>
      </c>
      <c r="I188" s="285" t="s">
        <v>863</v>
      </c>
      <c r="J188" s="285"/>
      <c r="K188" s="326"/>
    </row>
    <row r="189" spans="2:11" ht="15" customHeight="1">
      <c r="B189" s="305"/>
      <c r="C189" s="290" t="s">
        <v>864</v>
      </c>
      <c r="D189" s="285"/>
      <c r="E189" s="285"/>
      <c r="F189" s="304" t="s">
        <v>773</v>
      </c>
      <c r="G189" s="285"/>
      <c r="H189" s="285" t="s">
        <v>865</v>
      </c>
      <c r="I189" s="285" t="s">
        <v>807</v>
      </c>
      <c r="J189" s="285"/>
      <c r="K189" s="326"/>
    </row>
    <row r="190" spans="2:11" ht="15" customHeight="1">
      <c r="B190" s="305"/>
      <c r="C190" s="290" t="s">
        <v>866</v>
      </c>
      <c r="D190" s="285"/>
      <c r="E190" s="285"/>
      <c r="F190" s="304" t="s">
        <v>773</v>
      </c>
      <c r="G190" s="285"/>
      <c r="H190" s="285" t="s">
        <v>867</v>
      </c>
      <c r="I190" s="285" t="s">
        <v>807</v>
      </c>
      <c r="J190" s="285"/>
      <c r="K190" s="326"/>
    </row>
    <row r="191" spans="2:11" ht="15" customHeight="1">
      <c r="B191" s="305"/>
      <c r="C191" s="290" t="s">
        <v>868</v>
      </c>
      <c r="D191" s="285"/>
      <c r="E191" s="285"/>
      <c r="F191" s="304" t="s">
        <v>779</v>
      </c>
      <c r="G191" s="285"/>
      <c r="H191" s="285" t="s">
        <v>869</v>
      </c>
      <c r="I191" s="285" t="s">
        <v>807</v>
      </c>
      <c r="J191" s="285"/>
      <c r="K191" s="326"/>
    </row>
    <row r="192" spans="2:11" ht="15" customHeight="1">
      <c r="B192" s="332"/>
      <c r="C192" s="340"/>
      <c r="D192" s="314"/>
      <c r="E192" s="314"/>
      <c r="F192" s="314"/>
      <c r="G192" s="314"/>
      <c r="H192" s="314"/>
      <c r="I192" s="314"/>
      <c r="J192" s="314"/>
      <c r="K192" s="333"/>
    </row>
    <row r="193" spans="2:11" ht="18.75" customHeight="1">
      <c r="B193" s="281"/>
      <c r="C193" s="285"/>
      <c r="D193" s="285"/>
      <c r="E193" s="285"/>
      <c r="F193" s="304"/>
      <c r="G193" s="285"/>
      <c r="H193" s="285"/>
      <c r="I193" s="285"/>
      <c r="J193" s="285"/>
      <c r="K193" s="281"/>
    </row>
    <row r="194" spans="2:11" ht="18.75" customHeight="1">
      <c r="B194" s="281"/>
      <c r="C194" s="285"/>
      <c r="D194" s="285"/>
      <c r="E194" s="285"/>
      <c r="F194" s="304"/>
      <c r="G194" s="285"/>
      <c r="H194" s="285"/>
      <c r="I194" s="285"/>
      <c r="J194" s="285"/>
      <c r="K194" s="281"/>
    </row>
    <row r="195" spans="2:11" ht="18.75" customHeight="1">
      <c r="B195" s="291"/>
      <c r="C195" s="291"/>
      <c r="D195" s="291"/>
      <c r="E195" s="291"/>
      <c r="F195" s="291"/>
      <c r="G195" s="291"/>
      <c r="H195" s="291"/>
      <c r="I195" s="291"/>
      <c r="J195" s="291"/>
      <c r="K195" s="291"/>
    </row>
    <row r="196" spans="2:11">
      <c r="B196" s="273"/>
      <c r="C196" s="274"/>
      <c r="D196" s="274"/>
      <c r="E196" s="274"/>
      <c r="F196" s="274"/>
      <c r="G196" s="274"/>
      <c r="H196" s="274"/>
      <c r="I196" s="274"/>
      <c r="J196" s="274"/>
      <c r="K196" s="275"/>
    </row>
    <row r="197" spans="2:11" ht="21">
      <c r="B197" s="276"/>
      <c r="C197" s="399" t="s">
        <v>870</v>
      </c>
      <c r="D197" s="399"/>
      <c r="E197" s="399"/>
      <c r="F197" s="399"/>
      <c r="G197" s="399"/>
      <c r="H197" s="399"/>
      <c r="I197" s="399"/>
      <c r="J197" s="399"/>
      <c r="K197" s="277"/>
    </row>
    <row r="198" spans="2:11" ht="25.5" customHeight="1">
      <c r="B198" s="276"/>
      <c r="C198" s="341" t="s">
        <v>871</v>
      </c>
      <c r="D198" s="341"/>
      <c r="E198" s="341"/>
      <c r="F198" s="341" t="s">
        <v>872</v>
      </c>
      <c r="G198" s="342"/>
      <c r="H198" s="398" t="s">
        <v>873</v>
      </c>
      <c r="I198" s="398"/>
      <c r="J198" s="398"/>
      <c r="K198" s="277"/>
    </row>
    <row r="199" spans="2:11" ht="5.25" customHeight="1">
      <c r="B199" s="305"/>
      <c r="C199" s="302"/>
      <c r="D199" s="302"/>
      <c r="E199" s="302"/>
      <c r="F199" s="302"/>
      <c r="G199" s="285"/>
      <c r="H199" s="302"/>
      <c r="I199" s="302"/>
      <c r="J199" s="302"/>
      <c r="K199" s="326"/>
    </row>
    <row r="200" spans="2:11" ht="15" customHeight="1">
      <c r="B200" s="305"/>
      <c r="C200" s="285" t="s">
        <v>863</v>
      </c>
      <c r="D200" s="285"/>
      <c r="E200" s="285"/>
      <c r="F200" s="304" t="s">
        <v>45</v>
      </c>
      <c r="G200" s="285"/>
      <c r="H200" s="396" t="s">
        <v>874</v>
      </c>
      <c r="I200" s="396"/>
      <c r="J200" s="396"/>
      <c r="K200" s="326"/>
    </row>
    <row r="201" spans="2:11" ht="15" customHeight="1">
      <c r="B201" s="305"/>
      <c r="C201" s="311"/>
      <c r="D201" s="285"/>
      <c r="E201" s="285"/>
      <c r="F201" s="304" t="s">
        <v>46</v>
      </c>
      <c r="G201" s="285"/>
      <c r="H201" s="396" t="s">
        <v>875</v>
      </c>
      <c r="I201" s="396"/>
      <c r="J201" s="396"/>
      <c r="K201" s="326"/>
    </row>
    <row r="202" spans="2:11" ht="15" customHeight="1">
      <c r="B202" s="305"/>
      <c r="C202" s="311"/>
      <c r="D202" s="285"/>
      <c r="E202" s="285"/>
      <c r="F202" s="304" t="s">
        <v>49</v>
      </c>
      <c r="G202" s="285"/>
      <c r="H202" s="396" t="s">
        <v>876</v>
      </c>
      <c r="I202" s="396"/>
      <c r="J202" s="396"/>
      <c r="K202" s="326"/>
    </row>
    <row r="203" spans="2:11" ht="15" customHeight="1">
      <c r="B203" s="305"/>
      <c r="C203" s="285"/>
      <c r="D203" s="285"/>
      <c r="E203" s="285"/>
      <c r="F203" s="304" t="s">
        <v>47</v>
      </c>
      <c r="G203" s="285"/>
      <c r="H203" s="396" t="s">
        <v>877</v>
      </c>
      <c r="I203" s="396"/>
      <c r="J203" s="396"/>
      <c r="K203" s="326"/>
    </row>
    <row r="204" spans="2:11" ht="15" customHeight="1">
      <c r="B204" s="305"/>
      <c r="C204" s="285"/>
      <c r="D204" s="285"/>
      <c r="E204" s="285"/>
      <c r="F204" s="304" t="s">
        <v>48</v>
      </c>
      <c r="G204" s="285"/>
      <c r="H204" s="396" t="s">
        <v>878</v>
      </c>
      <c r="I204" s="396"/>
      <c r="J204" s="396"/>
      <c r="K204" s="326"/>
    </row>
    <row r="205" spans="2:11" ht="15" customHeight="1">
      <c r="B205" s="305"/>
      <c r="C205" s="285"/>
      <c r="D205" s="285"/>
      <c r="E205" s="285"/>
      <c r="F205" s="304"/>
      <c r="G205" s="285"/>
      <c r="H205" s="285"/>
      <c r="I205" s="285"/>
      <c r="J205" s="285"/>
      <c r="K205" s="326"/>
    </row>
    <row r="206" spans="2:11" ht="15" customHeight="1">
      <c r="B206" s="305"/>
      <c r="C206" s="285" t="s">
        <v>819</v>
      </c>
      <c r="D206" s="285"/>
      <c r="E206" s="285"/>
      <c r="F206" s="304" t="s">
        <v>81</v>
      </c>
      <c r="G206" s="285"/>
      <c r="H206" s="396" t="s">
        <v>879</v>
      </c>
      <c r="I206" s="396"/>
      <c r="J206" s="396"/>
      <c r="K206" s="326"/>
    </row>
    <row r="207" spans="2:11" ht="15" customHeight="1">
      <c r="B207" s="305"/>
      <c r="C207" s="311"/>
      <c r="D207" s="285"/>
      <c r="E207" s="285"/>
      <c r="F207" s="304" t="s">
        <v>716</v>
      </c>
      <c r="G207" s="285"/>
      <c r="H207" s="396" t="s">
        <v>717</v>
      </c>
      <c r="I207" s="396"/>
      <c r="J207" s="396"/>
      <c r="K207" s="326"/>
    </row>
    <row r="208" spans="2:11" ht="15" customHeight="1">
      <c r="B208" s="305"/>
      <c r="C208" s="285"/>
      <c r="D208" s="285"/>
      <c r="E208" s="285"/>
      <c r="F208" s="304" t="s">
        <v>714</v>
      </c>
      <c r="G208" s="285"/>
      <c r="H208" s="396" t="s">
        <v>880</v>
      </c>
      <c r="I208" s="396"/>
      <c r="J208" s="396"/>
      <c r="K208" s="326"/>
    </row>
    <row r="209" spans="2:11" ht="15" customHeight="1">
      <c r="B209" s="343"/>
      <c r="C209" s="311"/>
      <c r="D209" s="311"/>
      <c r="E209" s="311"/>
      <c r="F209" s="304" t="s">
        <v>718</v>
      </c>
      <c r="G209" s="290"/>
      <c r="H209" s="397" t="s">
        <v>719</v>
      </c>
      <c r="I209" s="397"/>
      <c r="J209" s="397"/>
      <c r="K209" s="344"/>
    </row>
    <row r="210" spans="2:11" ht="15" customHeight="1">
      <c r="B210" s="343"/>
      <c r="C210" s="311"/>
      <c r="D210" s="311"/>
      <c r="E210" s="311"/>
      <c r="F210" s="304" t="s">
        <v>720</v>
      </c>
      <c r="G210" s="290"/>
      <c r="H210" s="397" t="s">
        <v>660</v>
      </c>
      <c r="I210" s="397"/>
      <c r="J210" s="397"/>
      <c r="K210" s="344"/>
    </row>
    <row r="211" spans="2:11" ht="15" customHeight="1">
      <c r="B211" s="343"/>
      <c r="C211" s="311"/>
      <c r="D211" s="311"/>
      <c r="E211" s="311"/>
      <c r="F211" s="345"/>
      <c r="G211" s="290"/>
      <c r="H211" s="346"/>
      <c r="I211" s="346"/>
      <c r="J211" s="346"/>
      <c r="K211" s="344"/>
    </row>
    <row r="212" spans="2:11" ht="15" customHeight="1">
      <c r="B212" s="343"/>
      <c r="C212" s="285" t="s">
        <v>843</v>
      </c>
      <c r="D212" s="311"/>
      <c r="E212" s="311"/>
      <c r="F212" s="304">
        <v>1</v>
      </c>
      <c r="G212" s="290"/>
      <c r="H212" s="397" t="s">
        <v>881</v>
      </c>
      <c r="I212" s="397"/>
      <c r="J212" s="397"/>
      <c r="K212" s="344"/>
    </row>
    <row r="213" spans="2:11" ht="15" customHeight="1">
      <c r="B213" s="343"/>
      <c r="C213" s="311"/>
      <c r="D213" s="311"/>
      <c r="E213" s="311"/>
      <c r="F213" s="304">
        <v>2</v>
      </c>
      <c r="G213" s="290"/>
      <c r="H213" s="397" t="s">
        <v>882</v>
      </c>
      <c r="I213" s="397"/>
      <c r="J213" s="397"/>
      <c r="K213" s="344"/>
    </row>
    <row r="214" spans="2:11" ht="15" customHeight="1">
      <c r="B214" s="343"/>
      <c r="C214" s="311"/>
      <c r="D214" s="311"/>
      <c r="E214" s="311"/>
      <c r="F214" s="304">
        <v>3</v>
      </c>
      <c r="G214" s="290"/>
      <c r="H214" s="397" t="s">
        <v>883</v>
      </c>
      <c r="I214" s="397"/>
      <c r="J214" s="397"/>
      <c r="K214" s="344"/>
    </row>
    <row r="215" spans="2:11" ht="15" customHeight="1">
      <c r="B215" s="343"/>
      <c r="C215" s="311"/>
      <c r="D215" s="311"/>
      <c r="E215" s="311"/>
      <c r="F215" s="304">
        <v>4</v>
      </c>
      <c r="G215" s="290"/>
      <c r="H215" s="397" t="s">
        <v>884</v>
      </c>
      <c r="I215" s="397"/>
      <c r="J215" s="397"/>
      <c r="K215" s="344"/>
    </row>
    <row r="216" spans="2:11" ht="12.75" customHeight="1">
      <c r="B216" s="347"/>
      <c r="C216" s="348"/>
      <c r="D216" s="348"/>
      <c r="E216" s="348"/>
      <c r="F216" s="348"/>
      <c r="G216" s="348"/>
      <c r="H216" s="348"/>
      <c r="I216" s="348"/>
      <c r="J216" s="348"/>
      <c r="K216" s="349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 1 - SO  01 Rekonstrukce ...</vt:lpstr>
      <vt:lpstr>2 - VON Vedlejší a ostatn...</vt:lpstr>
      <vt:lpstr>Pokyny pro vyplnění</vt:lpstr>
      <vt:lpstr>' 1 - SO  01 Rekonstrukce ...'!Názvy_tisku</vt:lpstr>
      <vt:lpstr>'2 - VON Vedlejší a ostatn...'!Názvy_tisku</vt:lpstr>
      <vt:lpstr>'Rekapitulace stavby'!Názvy_tisku</vt:lpstr>
      <vt:lpstr>' 1 - SO  01 Rekonstrukce ...'!Oblast_tisku</vt:lpstr>
      <vt:lpstr>'2 - VON Vedlejší a ostatn...'!Oblast_tisku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Vavrdová Bohumila</dc:creator>
  <cp:lastModifiedBy>  </cp:lastModifiedBy>
  <dcterms:created xsi:type="dcterms:W3CDTF">2017-06-12T08:55:55Z</dcterms:created>
  <dcterms:modified xsi:type="dcterms:W3CDTF">2017-06-12T08:56:04Z</dcterms:modified>
</cp:coreProperties>
</file>